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cat CL" sheetId="1" r:id="rId1"/>
    <sheet name="CL_ira select-05" sheetId="2" r:id="rId2"/>
    <sheet name="cat 4" sheetId="3" r:id="rId3"/>
    <sheet name="cat 7" sheetId="4" r:id="rId4"/>
    <sheet name="PEF width" sheetId="5" r:id="rId5"/>
    <sheet name="PEF-Act relatio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<sst xmlns="http://schemas.openxmlformats.org/spreadsheetml/2006/main" count="5021" uniqueCount="475">
  <si>
    <t>Cell #</t>
  </si>
  <si>
    <t>CellType</t>
  </si>
  <si>
    <t>File</t>
  </si>
  <si>
    <t>test</t>
  </si>
  <si>
    <t>Receptive</t>
  </si>
  <si>
    <t>ReactRF</t>
  </si>
  <si>
    <t>ActStnd</t>
  </si>
  <si>
    <t>stdActStnd</t>
  </si>
  <si>
    <t>Vel</t>
  </si>
  <si>
    <t>stdVel</t>
  </si>
  <si>
    <t>Nstep</t>
  </si>
  <si>
    <t>Swing</t>
  </si>
  <si>
    <t>stdSwing</t>
  </si>
  <si>
    <t>Stance</t>
  </si>
  <si>
    <t>stdStance</t>
  </si>
  <si>
    <t>Step</t>
  </si>
  <si>
    <t>stdStep</t>
  </si>
  <si>
    <t>Nspike</t>
  </si>
  <si>
    <t>ActLoc</t>
  </si>
  <si>
    <t>stdActLoc</t>
  </si>
  <si>
    <t>maxActLoc</t>
  </si>
  <si>
    <t>PosMaxAct</t>
  </si>
  <si>
    <t>Kmod</t>
  </si>
  <si>
    <t>KmodAver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</si>
  <si>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</si>
  <si>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</si>
  <si>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</si>
  <si>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</si>
  <si>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</si>
  <si>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</si>
  <si>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</si>
  <si>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</si>
  <si>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</si>
  <si>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h 10</t>
  </si>
  <si>
    <t>f 1</t>
  </si>
  <si>
    <t>f 2</t>
  </si>
  <si>
    <t>f 3</t>
  </si>
  <si>
    <t>f 4</t>
  </si>
  <si>
    <t>f 5</t>
  </si>
  <si>
    <t>f 6</t>
  </si>
  <si>
    <t>f 7</t>
  </si>
  <si>
    <t>f 8</t>
  </si>
  <si>
    <t>f 9</t>
  </si>
  <si>
    <t>f 10</t>
  </si>
  <si>
    <t>normir</t>
  </si>
  <si>
    <t>noID</t>
  </si>
  <si>
    <t>M1204</t>
  </si>
  <si>
    <t>flat</t>
  </si>
  <si>
    <t>fl</t>
  </si>
  <si>
    <t>no</t>
  </si>
  <si>
    <t>platf 4</t>
  </si>
  <si>
    <t xml:space="preserve"> </t>
  </si>
  <si>
    <t>M1206</t>
  </si>
  <si>
    <t>platf 6</t>
  </si>
  <si>
    <t>P1218</t>
  </si>
  <si>
    <t>platf 18</t>
  </si>
  <si>
    <t>M12042</t>
  </si>
  <si>
    <t>est' ezhe odin file for platf 4</t>
  </si>
  <si>
    <t xml:space="preserve">  </t>
  </si>
  <si>
    <t>M12061</t>
  </si>
  <si>
    <t>.</t>
  </si>
  <si>
    <t>M12091</t>
  </si>
  <si>
    <t>platf 9</t>
  </si>
  <si>
    <t>M12121</t>
  </si>
  <si>
    <t>platf 12</t>
  </si>
  <si>
    <t>M12181</t>
  </si>
  <si>
    <t>M1018</t>
  </si>
  <si>
    <t>M1012</t>
  </si>
  <si>
    <t>M0118</t>
  </si>
  <si>
    <t>?</t>
  </si>
  <si>
    <t>platf</t>
  </si>
  <si>
    <t>noSt.445</t>
  </si>
  <si>
    <t>M01181</t>
  </si>
  <si>
    <t>yes</t>
  </si>
  <si>
    <t>noSt.446</t>
  </si>
  <si>
    <t>M02182</t>
  </si>
  <si>
    <t>M0318</t>
  </si>
  <si>
    <t>sh</t>
  </si>
  <si>
    <t>M03181</t>
  </si>
  <si>
    <t>23?</t>
  </si>
  <si>
    <t>M04181</t>
  </si>
  <si>
    <t>M0418</t>
  </si>
  <si>
    <t>M0518</t>
  </si>
  <si>
    <t>M0718</t>
  </si>
  <si>
    <t>wrist</t>
  </si>
  <si>
    <t>M0818</t>
  </si>
  <si>
    <t>M0918</t>
  </si>
  <si>
    <t>M09181</t>
  </si>
  <si>
    <t>M1318</t>
  </si>
  <si>
    <t>should</t>
  </si>
  <si>
    <t>M2218</t>
  </si>
  <si>
    <t>M22181</t>
  </si>
  <si>
    <t>M22182</t>
  </si>
  <si>
    <t>diffuse</t>
  </si>
  <si>
    <t>M1118</t>
  </si>
  <si>
    <t>M1818</t>
  </si>
  <si>
    <t>M1418</t>
  </si>
  <si>
    <t>M14181</t>
  </si>
  <si>
    <t>M14182</t>
  </si>
  <si>
    <t>Should</t>
  </si>
  <si>
    <t>M1718</t>
  </si>
  <si>
    <t>paw</t>
  </si>
  <si>
    <t>M17181</t>
  </si>
  <si>
    <t>M2318</t>
  </si>
  <si>
    <t>M2418</t>
  </si>
  <si>
    <t>flForw</t>
  </si>
  <si>
    <t>M2518</t>
  </si>
  <si>
    <t>elb</t>
  </si>
  <si>
    <t>M2118</t>
  </si>
  <si>
    <t>elbTact</t>
  </si>
  <si>
    <t>M21181</t>
  </si>
  <si>
    <t>M1918</t>
  </si>
  <si>
    <t>mainTask</t>
  </si>
  <si>
    <t>Date</t>
  </si>
  <si>
    <t>maxActStnd</t>
  </si>
  <si>
    <t>minActStnd</t>
  </si>
  <si>
    <t>Ntest</t>
  </si>
  <si>
    <t>Ftest</t>
  </si>
  <si>
    <t>StdFtest</t>
  </si>
  <si>
    <t xml:space="preserve"> Radius</t>
  </si>
  <si>
    <t>Theta(grad)</t>
  </si>
  <si>
    <t>Err(grad)</t>
  </si>
  <si>
    <t>p</t>
  </si>
  <si>
    <t>alpha</t>
  </si>
  <si>
    <t>Pref.Phase</t>
  </si>
  <si>
    <t>Conf.Int</t>
  </si>
  <si>
    <t xml:space="preserve"> PTN.1766.1     </t>
  </si>
  <si>
    <t xml:space="preserve">ladder_5       </t>
  </si>
  <si>
    <t>walking_509.txt</t>
  </si>
  <si>
    <t xml:space="preserve">flat </t>
  </si>
  <si>
    <t xml:space="preserve"> PTN.1766.2     </t>
  </si>
  <si>
    <t>platforms 18</t>
  </si>
  <si>
    <t>walking_510.txt</t>
  </si>
  <si>
    <t xml:space="preserve"> PTN.1767.1     </t>
  </si>
  <si>
    <t>walking_512.txt</t>
  </si>
  <si>
    <t>walking_511.txt</t>
  </si>
  <si>
    <t xml:space="preserve"> PTN.1768.1     </t>
  </si>
  <si>
    <t>walking_516.txt</t>
  </si>
  <si>
    <t>walking_515.txt</t>
  </si>
  <si>
    <t xml:space="preserve"> PTN.1769.1     </t>
  </si>
  <si>
    <t>walking_523.txt</t>
  </si>
  <si>
    <t>walking_522.txt</t>
  </si>
  <si>
    <t xml:space="preserve"> PTN.1770.1     </t>
  </si>
  <si>
    <t>walking_528.txt</t>
  </si>
  <si>
    <t>walking_529.txt</t>
  </si>
  <si>
    <t xml:space="preserve"> noID.1770.2.2   </t>
  </si>
  <si>
    <t xml:space="preserve"> PTN.1771.1     </t>
  </si>
  <si>
    <t>walking_531.txt</t>
  </si>
  <si>
    <t>walking_530.txt</t>
  </si>
  <si>
    <t xml:space="preserve"> PTN.1774.2     </t>
  </si>
  <si>
    <t>walking_537.txt</t>
  </si>
  <si>
    <t xml:space="preserve"> PTN.1774.1.1   </t>
  </si>
  <si>
    <t>walking_538.txt</t>
  </si>
  <si>
    <t xml:space="preserve"> PTN.1776.1     </t>
  </si>
  <si>
    <t>walking_543.txt</t>
  </si>
  <si>
    <t>walking_544.txt</t>
  </si>
  <si>
    <t xml:space="preserve"> PTN.1781.1     </t>
  </si>
  <si>
    <t>walking_547.txt</t>
  </si>
  <si>
    <t xml:space="preserve"> PTN.1773.1     </t>
  </si>
  <si>
    <t>ActFlat/ActStand</t>
  </si>
  <si>
    <r>
      <t>ActTask/ActFlat:</t>
    </r>
    <r>
      <rPr>
        <sz val="10"/>
        <color indexed="10"/>
        <rFont val="Arial"/>
        <family val="2"/>
      </rPr>
      <t xml:space="preserve"> (ActTask-ActFlat)/ActFlat</t>
    </r>
  </si>
  <si>
    <t>maxActFlat/maxActTask</t>
  </si>
  <si>
    <t>Phase change</t>
  </si>
  <si>
    <t>KmodFlat/KmodTask</t>
  </si>
  <si>
    <t>KmodavFlat/KmodTask</t>
  </si>
  <si>
    <t>Activity change</t>
  </si>
  <si>
    <t>PeakAct change</t>
  </si>
  <si>
    <t>Kmod change</t>
  </si>
  <si>
    <t>LatPeriod</t>
  </si>
  <si>
    <t>smoothed phases</t>
  </si>
  <si>
    <t>max</t>
  </si>
  <si>
    <t>min</t>
  </si>
  <si>
    <t>min+25%</t>
  </si>
  <si>
    <t xml:space="preserve">PTN.3182.1 </t>
  </si>
  <si>
    <t xml:space="preserve">PTN. </t>
  </si>
  <si>
    <t>walking_827.txt</t>
  </si>
  <si>
    <t>Ira assesment</t>
  </si>
  <si>
    <t>privedenie schoulder</t>
  </si>
  <si>
    <t>walking_826.txt</t>
  </si>
  <si>
    <t>walking_828.txt</t>
  </si>
  <si>
    <t xml:space="preserve">PTN.3182.1     </t>
  </si>
  <si>
    <t xml:space="preserve">PTN.           </t>
  </si>
  <si>
    <t>ladder 18</t>
  </si>
  <si>
    <t>decrease</t>
  </si>
  <si>
    <t>ladder 12</t>
  </si>
  <si>
    <t>further decrease</t>
  </si>
  <si>
    <t>ladder 5</t>
  </si>
  <si>
    <t>still further decrease</t>
  </si>
  <si>
    <t xml:space="preserve">PTN.3183.1 </t>
  </si>
  <si>
    <t>walking_829.txt</t>
  </si>
  <si>
    <t>schoulder</t>
  </si>
  <si>
    <t>walking_831.txt</t>
  </si>
  <si>
    <t xml:space="preserve">PTN.3183.2 </t>
  </si>
  <si>
    <t>walking_830.txt</t>
  </si>
  <si>
    <t xml:space="preserve">PTN.3183.2     </t>
  </si>
  <si>
    <t>increase</t>
  </si>
  <si>
    <t xml:space="preserve">PTN.3183.1     </t>
  </si>
  <si>
    <t>further increase</t>
  </si>
  <si>
    <t>same as 18</t>
  </si>
  <si>
    <t>same as 12</t>
  </si>
  <si>
    <t xml:space="preserve">PTN.3187.1 </t>
  </si>
  <si>
    <t>walking_834.txt</t>
  </si>
  <si>
    <t xml:space="preserve">PTN.3187.1     </t>
  </si>
  <si>
    <t>walking_835.txt</t>
  </si>
  <si>
    <t>walking_833.txt</t>
  </si>
  <si>
    <t xml:space="preserve">PTN.3188.1 </t>
  </si>
  <si>
    <t>walking_842.txt</t>
  </si>
  <si>
    <t>privedenie and otvedenie schoulder</t>
  </si>
  <si>
    <t>walking_839.txt</t>
  </si>
  <si>
    <t xml:space="preserve">PTN.3188.1     </t>
  </si>
  <si>
    <t>walking_841.txt</t>
  </si>
  <si>
    <t>still further increase</t>
  </si>
  <si>
    <t xml:space="preserve">PTN.3196.1 </t>
  </si>
  <si>
    <t>walking_855.txt</t>
  </si>
  <si>
    <t>wrist ventral flexion</t>
  </si>
  <si>
    <t>walking_857.txt</t>
  </si>
  <si>
    <t>walking_856.txt</t>
  </si>
  <si>
    <t xml:space="preserve">PTN.3196.1     </t>
  </si>
  <si>
    <t>increase to flat level</t>
  </si>
  <si>
    <t>not a good figure</t>
  </si>
  <si>
    <t xml:space="preserve">PTN.3199.1 </t>
  </si>
  <si>
    <t>walking_869.txt</t>
  </si>
  <si>
    <t xml:space="preserve">PTN.3199.1     </t>
  </si>
  <si>
    <t xml:space="preserve">PTN.          </t>
  </si>
  <si>
    <t>walking_867.txt</t>
  </si>
  <si>
    <t>walking_868.txt</t>
  </si>
  <si>
    <t xml:space="preserve">PTN.3215.1 </t>
  </si>
  <si>
    <t>walking_883.txt</t>
  </si>
  <si>
    <t>walking_886.txt</t>
  </si>
  <si>
    <t>walking_885.txt</t>
  </si>
  <si>
    <t xml:space="preserve">PTN.3215.1     </t>
  </si>
  <si>
    <t>small decrease</t>
  </si>
  <si>
    <t>return to flat level</t>
  </si>
  <si>
    <t xml:space="preserve">PTN.3226.1 </t>
  </si>
  <si>
    <t xml:space="preserve"> walking_915.txt</t>
  </si>
  <si>
    <t>paw, ventral, pressure</t>
  </si>
  <si>
    <t xml:space="preserve"> walking_919.txt</t>
  </si>
  <si>
    <t xml:space="preserve">PTN.3226.1     </t>
  </si>
  <si>
    <t>walking_919.txt</t>
  </si>
  <si>
    <t>walking_915.txt</t>
  </si>
  <si>
    <t>PTN.3226.1a</t>
  </si>
  <si>
    <t>walking_920.txt</t>
  </si>
  <si>
    <t>walking_922.txt</t>
  </si>
  <si>
    <t xml:space="preserve">PTN.3227.1 </t>
  </si>
  <si>
    <t>walking_916.txt</t>
  </si>
  <si>
    <t>elbow, ventral muscles</t>
  </si>
  <si>
    <t>walking_917.txt</t>
  </si>
  <si>
    <t xml:space="preserve">PTN.3227.1     </t>
  </si>
  <si>
    <t>walking_918.txt</t>
  </si>
  <si>
    <t xml:space="preserve">PTN.3243.2 </t>
  </si>
  <si>
    <t>walking_929.txt</t>
  </si>
  <si>
    <t>shoulder privedenie</t>
  </si>
  <si>
    <t xml:space="preserve">PTN.3243.2     </t>
  </si>
  <si>
    <t>walking_930.txt</t>
  </si>
  <si>
    <t>walking_928.txt</t>
  </si>
  <si>
    <t xml:space="preserve">PTN.3244.1 </t>
  </si>
  <si>
    <t>none</t>
  </si>
  <si>
    <t xml:space="preserve">PTN.3244.1     </t>
  </si>
  <si>
    <t>n/a</t>
  </si>
  <si>
    <t xml:space="preserve">PTN.3246.1 </t>
  </si>
  <si>
    <t>walking_933.txt</t>
  </si>
  <si>
    <t xml:space="preserve">PTN.3246.2 </t>
  </si>
  <si>
    <t>walking_934.txt</t>
  </si>
  <si>
    <t xml:space="preserve">PTN.3246.2     </t>
  </si>
  <si>
    <t xml:space="preserve">PTN.3246.1     </t>
  </si>
  <si>
    <t xml:space="preserve">PTN.3247.1 </t>
  </si>
  <si>
    <t xml:space="preserve">PTN.3247.1     </t>
  </si>
  <si>
    <t xml:space="preserve">PTN.3247.2 </t>
  </si>
  <si>
    <t xml:space="preserve">PTN.3247.2     </t>
  </si>
  <si>
    <t xml:space="preserve">PTN.3257.1 </t>
  </si>
  <si>
    <t>walking_964.txt</t>
  </si>
  <si>
    <t>walking_971.txt</t>
  </si>
  <si>
    <t>walking_966.txt</t>
  </si>
  <si>
    <t xml:space="preserve">PTN.3257.1     </t>
  </si>
  <si>
    <t xml:space="preserve">PTN.3289.2 </t>
  </si>
  <si>
    <t>walking_1019.txt</t>
  </si>
  <si>
    <t>walking_1018.txt</t>
  </si>
  <si>
    <t xml:space="preserve">PTN.3289.2      </t>
  </si>
  <si>
    <t xml:space="preserve">PTN.            </t>
  </si>
  <si>
    <t>walking_1017.txt</t>
  </si>
  <si>
    <t xml:space="preserve">PTN.3290.1 </t>
  </si>
  <si>
    <t xml:space="preserve">PTN.3290.1      </t>
  </si>
  <si>
    <t>Number of bins in the PEF</t>
  </si>
  <si>
    <t>Sum</t>
  </si>
  <si>
    <t>Cat 7</t>
  </si>
  <si>
    <t>Cat 4</t>
  </si>
  <si>
    <t>Cat CL</t>
  </si>
  <si>
    <t>M1009</t>
  </si>
  <si>
    <t>M1004</t>
  </si>
  <si>
    <t>M0106</t>
  </si>
  <si>
    <t>M0112</t>
  </si>
  <si>
    <t>M01091</t>
  </si>
  <si>
    <t>M01121</t>
  </si>
  <si>
    <t>M02061</t>
  </si>
  <si>
    <t>M02041</t>
  </si>
  <si>
    <t>M02062</t>
  </si>
  <si>
    <t>M020421</t>
  </si>
  <si>
    <t>M0312</t>
  </si>
  <si>
    <t>M0206</t>
  </si>
  <si>
    <t>M03091</t>
  </si>
  <si>
    <t>M03041</t>
  </si>
  <si>
    <t>M04121</t>
  </si>
  <si>
    <t>M04091</t>
  </si>
  <si>
    <t>M04061</t>
  </si>
  <si>
    <t>M0404</t>
  </si>
  <si>
    <t>M0412</t>
  </si>
  <si>
    <t>M0409</t>
  </si>
  <si>
    <t>M0406</t>
  </si>
  <si>
    <t>M0512</t>
  </si>
  <si>
    <t>M0509</t>
  </si>
  <si>
    <t>M0506</t>
  </si>
  <si>
    <t>M0504</t>
  </si>
  <si>
    <t>M0706</t>
  </si>
  <si>
    <t>M0712</t>
  </si>
  <si>
    <t>M0709</t>
  </si>
  <si>
    <t>M0704</t>
  </si>
  <si>
    <t>M0612</t>
  </si>
  <si>
    <t>M0618</t>
  </si>
  <si>
    <t>M0809</t>
  </si>
  <si>
    <t>M0812</t>
  </si>
  <si>
    <t>M0804</t>
  </si>
  <si>
    <t>M0806</t>
  </si>
  <si>
    <t>M0909</t>
  </si>
  <si>
    <t>M0906</t>
  </si>
  <si>
    <t>M0904</t>
  </si>
  <si>
    <t>M0912</t>
  </si>
  <si>
    <t>M09091</t>
  </si>
  <si>
    <t>M09121</t>
  </si>
  <si>
    <t>M1509</t>
  </si>
  <si>
    <t>M1512</t>
  </si>
  <si>
    <t>M1518</t>
  </si>
  <si>
    <t>M1306</t>
  </si>
  <si>
    <t>M1309</t>
  </si>
  <si>
    <t>M1312</t>
  </si>
  <si>
    <t>M1304</t>
  </si>
  <si>
    <t>M2206</t>
  </si>
  <si>
    <t>M22061</t>
  </si>
  <si>
    <t>M22062</t>
  </si>
  <si>
    <t>M1104</t>
  </si>
  <si>
    <t>M1109</t>
  </si>
  <si>
    <t>M1112</t>
  </si>
  <si>
    <t>M1106</t>
  </si>
  <si>
    <t>M11041</t>
  </si>
  <si>
    <t>M11061</t>
  </si>
  <si>
    <t>M11091</t>
  </si>
  <si>
    <t>M1618</t>
  </si>
  <si>
    <t>M16061</t>
  </si>
  <si>
    <t>M1604</t>
  </si>
  <si>
    <t>M1804</t>
  </si>
  <si>
    <t>M1806</t>
  </si>
  <si>
    <t>M1809</t>
  </si>
  <si>
    <t>M1812</t>
  </si>
  <si>
    <t>M2009</t>
  </si>
  <si>
    <t>M2012</t>
  </si>
  <si>
    <t>M2006</t>
  </si>
  <si>
    <t>M1412</t>
  </si>
  <si>
    <t>M1404</t>
  </si>
  <si>
    <t>M1406</t>
  </si>
  <si>
    <t>M1409</t>
  </si>
  <si>
    <t>M14062</t>
  </si>
  <si>
    <t>M14092</t>
  </si>
  <si>
    <t>M14042</t>
  </si>
  <si>
    <t>M1704</t>
  </si>
  <si>
    <t>M1706</t>
  </si>
  <si>
    <t>M1712</t>
  </si>
  <si>
    <t>M1709</t>
  </si>
  <si>
    <t>M17041</t>
  </si>
  <si>
    <t>M17061</t>
  </si>
  <si>
    <t>M17091</t>
  </si>
  <si>
    <t>M17121</t>
  </si>
  <si>
    <t>M2306</t>
  </si>
  <si>
    <t>M2312</t>
  </si>
  <si>
    <t>M2304</t>
  </si>
  <si>
    <t>M2404</t>
  </si>
  <si>
    <t>M2412</t>
  </si>
  <si>
    <t>M2409</t>
  </si>
  <si>
    <t>M2406</t>
  </si>
  <si>
    <t>M2506</t>
  </si>
  <si>
    <t>M2509</t>
  </si>
  <si>
    <t>M2512</t>
  </si>
  <si>
    <t>M2504</t>
  </si>
  <si>
    <t>M2104</t>
  </si>
  <si>
    <t>M2109</t>
  </si>
  <si>
    <t>M2112</t>
  </si>
  <si>
    <t>M2106</t>
  </si>
  <si>
    <t>M21041</t>
  </si>
  <si>
    <t>M21061</t>
  </si>
  <si>
    <t>M21091</t>
  </si>
  <si>
    <t>M21121</t>
  </si>
  <si>
    <t>M1912</t>
  </si>
  <si>
    <t>M1909</t>
  </si>
  <si>
    <t>M1906</t>
  </si>
  <si>
    <t>M1904</t>
  </si>
  <si>
    <t>platforms 6</t>
  </si>
  <si>
    <t>platforms 4</t>
  </si>
  <si>
    <t>platforms 12</t>
  </si>
  <si>
    <t>platforms 9</t>
  </si>
  <si>
    <t>ActStnd, mean</t>
  </si>
  <si>
    <t>ModFlat/ModTask</t>
  </si>
  <si>
    <t>max probability</t>
  </si>
  <si>
    <t>min probability</t>
  </si>
  <si>
    <t>probab bursts</t>
  </si>
  <si>
    <t>max freq</t>
  </si>
  <si>
    <t>min freq</t>
  </si>
  <si>
    <t>freq bursts</t>
  </si>
  <si>
    <t xml:space="preserve">Ira assesment  </t>
  </si>
  <si>
    <t>same as flat</t>
  </si>
  <si>
    <t>same as 6</t>
  </si>
  <si>
    <t>~same as 12</t>
  </si>
  <si>
    <t>same as 9</t>
  </si>
  <si>
    <t>~same as flat</t>
  </si>
  <si>
    <t>decrease to flat</t>
  </si>
  <si>
    <t>small increase</t>
  </si>
  <si>
    <t>shoulder joint</t>
  </si>
  <si>
    <t>emerges a second peak</t>
  </si>
  <si>
    <t>second peak shrpens</t>
  </si>
  <si>
    <t>wrist dorsal flexion</t>
  </si>
  <si>
    <t>second peak dissapears</t>
  </si>
  <si>
    <t>peak is wider</t>
  </si>
  <si>
    <t>schoulder, muscles and joint</t>
  </si>
  <si>
    <t>decrease to flat level</t>
  </si>
  <si>
    <t>paw, ventral</t>
  </si>
  <si>
    <t>~same as 6</t>
  </si>
  <si>
    <t>paw, tactil</t>
  </si>
  <si>
    <t>shoulder</t>
  </si>
  <si>
    <t>yes, peak broadenes</t>
  </si>
  <si>
    <t>increase over flat</t>
  </si>
  <si>
    <t>elbow and schoulder flexion</t>
  </si>
  <si>
    <t>elbow muscles diffuse</t>
  </si>
  <si>
    <t>elbow, tactil</t>
  </si>
  <si>
    <t>6, 7</t>
  </si>
  <si>
    <t>5, 8</t>
  </si>
  <si>
    <t>5, 6</t>
  </si>
  <si>
    <t>6, 8</t>
  </si>
  <si>
    <t>MC 470</t>
  </si>
  <si>
    <t>MC 475</t>
  </si>
  <si>
    <t>MC 469</t>
  </si>
  <si>
    <t>MC 466</t>
  </si>
  <si>
    <t>MC 441</t>
  </si>
  <si>
    <t>MC 443</t>
  </si>
  <si>
    <t>MC 449</t>
  </si>
  <si>
    <t>MC 448</t>
  </si>
  <si>
    <t>MC 454</t>
  </si>
  <si>
    <t>MC 457</t>
  </si>
  <si>
    <t>MC 458</t>
  </si>
  <si>
    <t>MC 459</t>
  </si>
  <si>
    <t>MC 462</t>
  </si>
  <si>
    <t>platf  9</t>
  </si>
  <si>
    <t>n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</si>
  <si>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</si>
  <si>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</si>
  <si>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</si>
  <si>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</si>
  <si>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</si>
  <si>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</si>
  <si>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</si>
  <si>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</si>
  <si>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</si>
  <si>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</si>
  <si>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</si>
  <si>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Count</t>
  </si>
  <si>
    <t>ladder 5 + 4</t>
  </si>
  <si>
    <t>ladder 12 + 9</t>
  </si>
  <si>
    <t>Ave bin N</t>
  </si>
  <si>
    <t>burst trend</t>
  </si>
  <si>
    <t>dif</t>
  </si>
  <si>
    <t>adf abs</t>
  </si>
  <si>
    <t>platf 5</t>
  </si>
  <si>
    <t>ladder 9</t>
  </si>
  <si>
    <t>ladder 6,5,4</t>
  </si>
  <si>
    <t>dif:flat-ladder18</t>
  </si>
  <si>
    <t>Column1</t>
  </si>
  <si>
    <t>6,5,4</t>
  </si>
  <si>
    <t xml:space="preserve">Bin numbers were slightly corrected </t>
  </si>
  <si>
    <t>Cells whose PEFs decreased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</si>
</sst>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0"/>
    <numFmt numFmtId="167" formatCode="0.0000"/>
    <numFmt numFmtId="168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5"/>
      <name val="Arial"/>
      <family val="2"/>
    </font>
    <font>
      <b/>
      <u val="single"/>
      <sz val="10"/>
      <name val="Arial"/>
      <family val="2"/>
    </font>
    <font>
      <sz val="10"/>
      <color indexed="45"/>
      <name val="Arial"/>
      <family val="2"/>
    </font>
    <font>
      <b/>
      <sz val="10"/>
      <color indexed="14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sz val="10"/>
      <color indexed="40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47"/>
      <name val="Arial"/>
      <family val="2"/>
    </font>
    <font>
      <sz val="10"/>
      <color indexed="55"/>
      <name val="Arial"/>
      <family val="2"/>
    </font>
    <font>
      <sz val="8.25"/>
      <name val="Arial"/>
      <family val="0"/>
    </font>
    <font>
      <sz val="10.75"/>
      <name val="Arial"/>
      <family val="0"/>
    </font>
    <font>
      <i/>
      <sz val="10"/>
      <name val="Arial"/>
      <family val="0"/>
    </font>
    <font>
      <sz val="9.5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53"/>
      <name val="Arial"/>
      <family val="2"/>
    </font>
    <font>
      <b/>
      <i/>
      <sz val="10"/>
      <name val="Arial"/>
      <family val="2"/>
    </font>
    <font>
      <i/>
      <sz val="10"/>
      <color indexed="55"/>
      <name val="Arial"/>
      <family val="2"/>
    </font>
    <font>
      <sz val="5.2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color indexed="5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165" fontId="0" fillId="0" borderId="0" xfId="19" applyNumberForma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3" fillId="0" borderId="0" xfId="19" applyNumberFormat="1" applyFont="1" applyAlignment="1">
      <alignment/>
    </xf>
    <xf numFmtId="165" fontId="7" fillId="0" borderId="0" xfId="19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center"/>
    </xf>
    <xf numFmtId="165" fontId="0" fillId="0" borderId="0" xfId="19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5" fontId="0" fillId="0" borderId="1" xfId="19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5" fontId="0" fillId="0" borderId="0" xfId="19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9" fontId="3" fillId="0" borderId="0" xfId="19" applyFont="1" applyAlignment="1">
      <alignment/>
    </xf>
    <xf numFmtId="0" fontId="8" fillId="0" borderId="0" xfId="0" applyFont="1" applyBorder="1" applyAlignment="1">
      <alignment/>
    </xf>
    <xf numFmtId="165" fontId="3" fillId="0" borderId="1" xfId="19" applyNumberFormat="1" applyFont="1" applyBorder="1" applyAlignment="1">
      <alignment/>
    </xf>
    <xf numFmtId="1" fontId="0" fillId="0" borderId="0" xfId="0" applyNumberFormat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1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19" applyNumberFormat="1" applyFont="1" applyAlignment="1">
      <alignment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Border="1" applyAlignment="1">
      <alignment/>
    </xf>
    <xf numFmtId="165" fontId="3" fillId="0" borderId="0" xfId="19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23" fillId="0" borderId="10" xfId="0" applyFont="1" applyFill="1" applyBorder="1" applyAlignment="1">
      <alignment horizontal="centerContinuous"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0" fillId="3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9" fontId="0" fillId="0" borderId="0" xfId="19" applyAlignment="1">
      <alignment/>
    </xf>
    <xf numFmtId="0" fontId="1" fillId="0" borderId="5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9" applyAlignment="1">
      <alignment horizontal="left"/>
    </xf>
    <xf numFmtId="0" fontId="25" fillId="2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0" fillId="0" borderId="0" xfId="19" applyNumberFormat="1" applyFont="1" applyAlignment="1">
      <alignment horizontal="left"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5" borderId="0" xfId="0" applyFont="1" applyFill="1" applyAlignment="1">
      <alignment horizontal="center"/>
    </xf>
    <xf numFmtId="0" fontId="13" fillId="5" borderId="0" xfId="0" applyFont="1" applyFill="1" applyAlignment="1">
      <alignment/>
    </xf>
    <xf numFmtId="0" fontId="13" fillId="5" borderId="0" xfId="0" applyFont="1" applyFill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ill="1" applyAlignment="1">
      <alignment horizontal="left"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 horizontal="center"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0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23" fillId="6" borderId="0" xfId="0" applyFont="1" applyFill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25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left"/>
    </xf>
    <xf numFmtId="0" fontId="23" fillId="6" borderId="0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18" fillId="7" borderId="0" xfId="0" applyFont="1" applyFill="1" applyAlignment="1">
      <alignment/>
    </xf>
    <xf numFmtId="164" fontId="0" fillId="0" borderId="0" xfId="0" applyNumberForma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6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23" fillId="0" borderId="0" xfId="0" applyFont="1" applyFill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'[1]ActLoc'!$B$2:$B$7</c:f>
              <c:numCache>
                <c:ptCount val="6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18</c:v>
                </c:pt>
                <c:pt idx="4">
                  <c:v>12</c:v>
                </c:pt>
                <c:pt idx="5">
                  <c:v>5</c:v>
                </c:pt>
              </c:numCache>
            </c:numRef>
          </c:xVal>
          <c:yVal>
            <c:numRef>
              <c:f>'[1]ActLoc'!$C$2:$C$7</c:f>
              <c:numCache>
                <c:ptCount val="6"/>
                <c:pt idx="0">
                  <c:v>22.4</c:v>
                </c:pt>
                <c:pt idx="1">
                  <c:v>22.5</c:v>
                </c:pt>
                <c:pt idx="2">
                  <c:v>21</c:v>
                </c:pt>
                <c:pt idx="3">
                  <c:v>23</c:v>
                </c:pt>
                <c:pt idx="4">
                  <c:v>21.2</c:v>
                </c:pt>
                <c:pt idx="5">
                  <c:v>14</c:v>
                </c:pt>
              </c:numCache>
            </c:numRef>
          </c:yVal>
          <c:smooth val="0"/>
        </c:ser>
        <c:axId val="13578866"/>
        <c:axId val="55100931"/>
      </c:scatterChart>
      <c:valAx>
        <c:axId val="13578866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00931"/>
        <c:crosses val="autoZero"/>
        <c:crossBetween val="midCat"/>
        <c:dispUnits/>
        <c:majorUnit val="10"/>
      </c:valAx>
      <c:valAx>
        <c:axId val="5510093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78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width'!$CW$12:$DA$12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4">
                  <c:v>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width'!$CW$13:$DA$13</c:f>
              <c:numCache>
                <c:ptCount val="5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4">
                  <c:v>4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width'!$CW$14:$DA$14</c:f>
              <c:numCache>
                <c:ptCount val="5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width'!$CW$15:$DA$15</c:f>
              <c:numCache>
                <c:ptCount val="5"/>
                <c:pt idx="0">
                  <c:v>6</c:v>
                </c:pt>
                <c:pt idx="1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width'!$CW$11:$DA$11</c:f>
              <c:numCache>
                <c:ptCount val="5"/>
                <c:pt idx="0">
                  <c:v>7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width'!$CW$10:$DA$10</c:f>
              <c:numCache>
                <c:ptCount val="5"/>
                <c:pt idx="0">
                  <c:v>7</c:v>
                </c:pt>
                <c:pt idx="1">
                  <c:v>4</c:v>
                </c:pt>
                <c:pt idx="4">
                  <c:v>8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width'!$CW$9:$DA$9</c:f>
              <c:numCache>
                <c:ptCount val="5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width'!$CW$8:$DA$8</c:f>
              <c:numCache>
                <c:ptCount val="5"/>
                <c:pt idx="0">
                  <c:v>7</c:v>
                </c:pt>
                <c:pt idx="1">
                  <c:v>3</c:v>
                </c:pt>
                <c:pt idx="4">
                  <c:v>4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width'!$CW$7:$DA$7</c:f>
              <c:numCache>
                <c:ptCount val="5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52365"/>
        <c:crosses val="autoZero"/>
        <c:auto val="1"/>
        <c:lblOffset val="100"/>
        <c:noMultiLvlLbl val="0"/>
      </c:catAx>
      <c:valAx>
        <c:axId val="28652365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35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width'!$CW$41:$DA$41</c:f>
              <c:numCache>
                <c:ptCount val="5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4">
                  <c:v>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width'!$CW$42:$DA$42</c:f>
              <c:numCache>
                <c:ptCount val="5"/>
                <c:pt idx="0">
                  <c:v>6</c:v>
                </c:pt>
                <c:pt idx="1">
                  <c:v>8</c:v>
                </c:pt>
                <c:pt idx="4">
                  <c:v>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width'!$CW$43:$DA$43</c:f>
              <c:numCache>
                <c:ptCount val="5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4">
                  <c:v>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width'!$CW$44:$DA$44</c:f>
              <c:numCache>
                <c:ptCount val="5"/>
                <c:pt idx="0">
                  <c:v>5</c:v>
                </c:pt>
                <c:pt idx="1">
                  <c:v>7</c:v>
                </c:pt>
                <c:pt idx="2">
                  <c:v>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width'!$CW$45:$DA$45</c:f>
              <c:numCache>
                <c:ptCount val="5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width'!$CW$46:$DA$46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width'!$CW$47:$DA$47</c:f>
              <c:numCache>
                <c:ptCount val="5"/>
                <c:pt idx="0">
                  <c:v>4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width'!$CW$48:$DA$48</c:f>
              <c:numCache>
                <c:ptCount val="5"/>
                <c:pt idx="0">
                  <c:v>3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0199"/>
        <c:crosses val="autoZero"/>
        <c:auto val="1"/>
        <c:lblOffset val="100"/>
        <c:noMultiLvlLbl val="0"/>
      </c:catAx>
      <c:valAx>
        <c:axId val="39140199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544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'PEF width'!$CW$73:$DA$73</c:f>
                <c:numCache>
                  <c:ptCount val="5"/>
                  <c:pt idx="0">
                    <c:v>1.2113983321347355</c:v>
                  </c:pt>
                  <c:pt idx="1">
                    <c:v>1.271225403649905</c:v>
                  </c:pt>
                  <c:pt idx="2">
                    <c:v>1.1713032141645467</c:v>
                  </c:pt>
                  <c:pt idx="3">
                    <c:v>1.0295630140987</c:v>
                  </c:pt>
                  <c:pt idx="4">
                    <c:v>1.2265341270883097</c:v>
                  </c:pt>
                </c:numCache>
              </c:numRef>
            </c:plus>
            <c:minus>
              <c:numRef>
                <c:f>'PEF width'!$CW$73:$DA$73</c:f>
                <c:numCache>
                  <c:ptCount val="5"/>
                  <c:pt idx="0">
                    <c:v>1.2113983321347355</c:v>
                  </c:pt>
                  <c:pt idx="1">
                    <c:v>1.271225403649905</c:v>
                  </c:pt>
                  <c:pt idx="2">
                    <c:v>1.1713032141645467</c:v>
                  </c:pt>
                  <c:pt idx="3">
                    <c:v>1.0295630140987</c:v>
                  </c:pt>
                  <c:pt idx="4">
                    <c:v>1.2265341270883097</c:v>
                  </c:pt>
                </c:numCache>
              </c:numRef>
            </c:minus>
            <c:noEndCap val="0"/>
          </c:errBars>
          <c:yVal>
            <c:numRef>
              <c:f>'PEF width'!$CW$69:$DA$69</c:f>
              <c:numCache>
                <c:ptCount val="5"/>
                <c:pt idx="0">
                  <c:v>6.015873015873016</c:v>
                </c:pt>
                <c:pt idx="1">
                  <c:v>5.932203389830509</c:v>
                </c:pt>
                <c:pt idx="2">
                  <c:v>5.682926829268292</c:v>
                </c:pt>
                <c:pt idx="3">
                  <c:v>5.5</c:v>
                </c:pt>
                <c:pt idx="4">
                  <c:v>5.491228070175438</c:v>
                </c:pt>
              </c:numCache>
            </c:numRef>
          </c:yVal>
          <c:smooth val="0"/>
        </c:ser>
        <c:axId val="16717472"/>
        <c:axId val="16239521"/>
      </c:scatterChart>
      <c:val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39521"/>
        <c:crosses val="autoZero"/>
        <c:crossBetween val="midCat"/>
        <c:dispUnits/>
      </c:valAx>
      <c:valAx>
        <c:axId val="16239521"/>
        <c:scaling>
          <c:orientation val="minMax"/>
          <c:max val="10"/>
          <c:min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17472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'PEF width'!$B$13</c:f>
              <c:strCache>
                <c:ptCount val="1"/>
                <c:pt idx="0">
                  <c:v>PTN.3196.1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width'!$C$13:$F$13</c:f>
              <c:numCache>
                <c:ptCount val="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'PEF width'!$B$14</c:f>
              <c:strCache>
                <c:ptCount val="1"/>
                <c:pt idx="0">
                  <c:v>PTN.3199.1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width'!$C$14:$F$14</c:f>
              <c:numCach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'PEF width'!$B$15</c:f>
              <c:strCache>
                <c:ptCount val="1"/>
                <c:pt idx="0">
                  <c:v>PTN.3215.1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width'!$C$15:$F$15</c:f>
              <c:numCache>
                <c:ptCount val="4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'PEF width'!$B$16</c:f>
              <c:strCache>
                <c:ptCount val="1"/>
                <c:pt idx="0">
                  <c:v>PTN.3226.1a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width'!$C$16:$F$16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'PEF width'!$B$17</c:f>
              <c:strCache>
                <c:ptCount val="1"/>
                <c:pt idx="0">
                  <c:v>PTN.3227.1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width'!$C$17:$F$17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'PEF width'!$B$18</c:f>
              <c:strCache>
                <c:ptCount val="1"/>
                <c:pt idx="0">
                  <c:v>PTN.3243.2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width'!$C$18:$F$18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'PEF width'!$B$19</c:f>
              <c:strCache>
                <c:ptCount val="1"/>
                <c:pt idx="0">
                  <c:v>PTN.3187.1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width'!$C$19:$F$19</c:f>
              <c:numCache>
                <c:ptCount val="4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'PEF width'!$B$20</c:f>
              <c:strCache>
                <c:ptCount val="1"/>
                <c:pt idx="0">
                  <c:v>PTN.3246.1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width'!$C$20:$F$20</c:f>
              <c:numCache>
                <c:ptCount val="4"/>
                <c:pt idx="0">
                  <c:v>8</c:v>
                </c:pt>
                <c:pt idx="1">
                  <c:v>7</c:v>
                </c:pt>
                <c:pt idx="3">
                  <c:v>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'PEF width'!$B$21</c:f>
              <c:strCache>
                <c:ptCount val="1"/>
                <c:pt idx="0">
                  <c:v>PTN.3290.1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width'!$C$21:$F$21</c:f>
              <c:numCache>
                <c:ptCount val="4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smooth val="0"/>
        </c:ser>
        <c:ser>
          <c:idx val="9"/>
          <c:order val="9"/>
          <c:tx>
            <c:v>average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'PEF width'!$C$23:$F$23</c:f>
              <c:numCache>
                <c:ptCount val="4"/>
                <c:pt idx="0">
                  <c:v>6.666666666666667</c:v>
                </c:pt>
                <c:pt idx="1">
                  <c:v>6.222222222222222</c:v>
                </c:pt>
                <c:pt idx="2">
                  <c:v>5.5</c:v>
                </c:pt>
                <c:pt idx="3">
                  <c:v>4.777777777777778</c:v>
                </c:pt>
              </c:numCache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auto val="1"/>
        <c:lblOffset val="100"/>
        <c:noMultiLvlLbl val="0"/>
      </c:catAx>
      <c:valAx>
        <c:axId val="33990397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46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'PEF width'!$W$14</c:f>
              <c:strCache>
                <c:ptCount val="1"/>
                <c:pt idx="0">
                  <c:v>MC 469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'PEF width'!$X$13:$AC$13</c:f>
              <c:strCache>
                <c:ptCount val="6"/>
                <c:pt idx="0">
                  <c:v>7</c:v>
                </c:pt>
                <c:pt idx="1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 </c:v>
                </c:pt>
              </c:strCache>
            </c:strRef>
          </c:cat>
          <c:val>
            <c:numRef>
              <c:f>'PEF width'!$X$14:$AC$14</c:f>
              <c:numCache>
                <c:ptCount val="6"/>
                <c:pt idx="0">
                  <c:v>8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'PEF width'!$W$15</c:f>
              <c:strCache>
                <c:ptCount val="1"/>
                <c:pt idx="0">
                  <c:v>MC 470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'PEF width'!$X$13:$AC$13</c:f>
              <c:strCache>
                <c:ptCount val="6"/>
                <c:pt idx="0">
                  <c:v>7</c:v>
                </c:pt>
                <c:pt idx="1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 </c:v>
                </c:pt>
              </c:strCache>
            </c:strRef>
          </c:cat>
          <c:val>
            <c:numRef>
              <c:f>'PEF width'!$X$15:$AC$15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'PEF width'!$W$16</c:f>
              <c:strCache>
                <c:ptCount val="1"/>
                <c:pt idx="0">
                  <c:v>MC 475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'PEF width'!$X$13:$AC$13</c:f>
              <c:strCache>
                <c:ptCount val="6"/>
                <c:pt idx="0">
                  <c:v>7</c:v>
                </c:pt>
                <c:pt idx="1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 </c:v>
                </c:pt>
              </c:strCache>
            </c:strRef>
          </c:cat>
          <c:val>
            <c:numRef>
              <c:f>'PEF width'!$X$16:$AC$16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MC 466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width'!$X$13:$AB$13</c:f>
              <c:numCache>
                <c:ptCount val="5"/>
                <c:pt idx="0">
                  <c:v>7</c:v>
                </c:pt>
                <c:pt idx="1">
                  <c:v>7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MC 462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width'!$X$12:$AC$12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v>MC 459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width'!$X$11:$AB$11</c:f>
              <c:numCache>
                <c:ptCount val="5"/>
                <c:pt idx="0">
                  <c:v>7</c:v>
                </c:pt>
                <c:pt idx="1">
                  <c:v>3</c:v>
                </c:pt>
                <c:pt idx="4">
                  <c:v>4</c:v>
                </c:pt>
              </c:numCache>
            </c:numRef>
          </c:val>
          <c:smooth val="0"/>
        </c:ser>
        <c:ser>
          <c:idx val="6"/>
          <c:order val="6"/>
          <c:tx>
            <c:v>MC 458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width'!$X$10:$AC$10</c:f>
              <c:numCache>
                <c:ptCount val="6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8"/>
          <c:order val="7"/>
          <c:tx>
            <c:v>MC 454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width'!$X$8:$AC$8</c:f>
              <c:numCache>
                <c:ptCount val="6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7"/>
          <c:order val="8"/>
          <c:tx>
            <c:v>MC 457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width'!$X$9:$AA$9</c:f>
              <c:numCache>
                <c:ptCount val="4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9"/>
          <c:order val="9"/>
          <c:tx>
            <c:v>MC 449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width'!$X$7:$AB$7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10"/>
          <c:order val="10"/>
          <c:tx>
            <c:v>MC 448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width'!$X$6:$AC$6</c:f>
              <c:numCache>
                <c:ptCount val="6"/>
                <c:pt idx="0">
                  <c:v>4</c:v>
                </c:pt>
                <c:pt idx="1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MC 443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'PEF width'!$X$5:$AC$5</c:f>
              <c:numCache>
                <c:ptCount val="6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5">
                  <c:v>5</c:v>
                </c:pt>
              </c:numCache>
            </c:numRef>
          </c:val>
          <c:smooth val="0"/>
        </c:ser>
        <c:ser>
          <c:idx val="12"/>
          <c:order val="12"/>
          <c:tx>
            <c:v>MC 441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width'!$X$4:$AC$4</c:f>
              <c:numCache>
                <c:ptCount val="6"/>
                <c:pt idx="0">
                  <c:v>6</c:v>
                </c:pt>
                <c:pt idx="1">
                  <c:v>7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13"/>
          <c:order val="13"/>
          <c:tx>
            <c:v>average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'PEF width'!$X$18:$AC$18</c:f>
              <c:numCache>
                <c:ptCount val="6"/>
                <c:pt idx="0">
                  <c:v>6.769230769230769</c:v>
                </c:pt>
                <c:pt idx="1">
                  <c:v>5.75</c:v>
                </c:pt>
                <c:pt idx="2">
                  <c:v>5.625</c:v>
                </c:pt>
                <c:pt idx="3">
                  <c:v>5.363636363636363</c:v>
                </c:pt>
                <c:pt idx="4">
                  <c:v>4.909090909090909</c:v>
                </c:pt>
                <c:pt idx="5">
                  <c:v>5</c:v>
                </c:pt>
              </c:numCache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8743"/>
        <c:crosses val="autoZero"/>
        <c:auto val="1"/>
        <c:lblOffset val="100"/>
        <c:noMultiLvlLbl val="0"/>
      </c:catAx>
      <c:valAx>
        <c:axId val="1758743"/>
        <c:scaling>
          <c:orientation val="minMax"/>
          <c:max val="1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78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width'!$AF$29:$AK$29</c:f>
              <c:numCache>
                <c:ptCount val="6"/>
                <c:pt idx="0">
                  <c:v>5.541666666666667</c:v>
                </c:pt>
                <c:pt idx="1">
                  <c:v>6.090909090909091</c:v>
                </c:pt>
                <c:pt idx="2">
                  <c:v>5.944444444444445</c:v>
                </c:pt>
                <c:pt idx="3">
                  <c:v>5.6</c:v>
                </c:pt>
                <c:pt idx="4">
                  <c:v>5.473684210526316</c:v>
                </c:pt>
                <c:pt idx="5">
                  <c:v>6</c:v>
                </c:pt>
              </c:numCache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40465"/>
        <c:crosses val="autoZero"/>
        <c:auto val="1"/>
        <c:lblOffset val="100"/>
        <c:noMultiLvlLbl val="0"/>
      </c:catAx>
      <c:valAx>
        <c:axId val="8240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2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width'!$AY$87:$BB$87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97899"/>
        <c:crosses val="autoZero"/>
        <c:auto val="1"/>
        <c:lblOffset val="100"/>
        <c:noMultiLvlLbl val="0"/>
      </c:catAx>
      <c:valAx>
        <c:axId val="63497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'PEF width'!$BE$5:$BH$5</c:f>
                <c:numCache>
                  <c:ptCount val="4"/>
                  <c:pt idx="0">
                    <c:v>0.15287270612884182</c:v>
                  </c:pt>
                  <c:pt idx="1">
                    <c:v>0.16114483126001194</c:v>
                  </c:pt>
                  <c:pt idx="2">
                    <c:v>0.18292682926829287</c:v>
                  </c:pt>
                  <c:pt idx="3">
                    <c:v>0.16903085094570333</c:v>
                  </c:pt>
                </c:numCache>
              </c:numRef>
            </c:plus>
            <c:minus>
              <c:numRef>
                <c:f>'PEF width'!$BE$5:$BH$5</c:f>
                <c:numCache>
                  <c:ptCount val="4"/>
                  <c:pt idx="0">
                    <c:v>0.15287270612884182</c:v>
                  </c:pt>
                  <c:pt idx="1">
                    <c:v>0.16114483126001194</c:v>
                  </c:pt>
                  <c:pt idx="2">
                    <c:v>0.18292682926829287</c:v>
                  </c:pt>
                  <c:pt idx="3">
                    <c:v>0.16903085094570333</c:v>
                  </c:pt>
                </c:numCache>
              </c:numRef>
            </c:minus>
            <c:noEndCap val="1"/>
          </c:errBars>
          <c:val>
            <c:numRef>
              <c:f>'PEF width'!$BE$4:$BH$4</c:f>
              <c:numCache/>
            </c:numRef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56165"/>
        <c:crosses val="autoZero"/>
        <c:auto val="1"/>
        <c:lblOffset val="100"/>
        <c:noMultiLvlLbl val="0"/>
      </c:catAx>
      <c:valAx>
        <c:axId val="43056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10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width'!$AQ$3:$AU$3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width'!$AQ$4:$AU$4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width'!$AQ$5:$AU$5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width'!$AQ$6:$AU$6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width'!$AQ$7:$AU$7</c:f>
              <c:numCache/>
            </c:numRef>
          </c:val>
          <c:smooth val="0"/>
        </c:ser>
        <c:ser>
          <c:idx val="8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width'!$AQ$8:$AU$8</c:f>
              <c:numCache/>
            </c:numRef>
          </c:val>
          <c:smooth val="0"/>
        </c:ser>
        <c:ser>
          <c:idx val="9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width'!$AQ$9:$AU$9</c:f>
              <c:numCache/>
            </c:numRef>
          </c:val>
          <c:smooth val="0"/>
        </c:ser>
        <c:ser>
          <c:idx val="10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width'!$AQ$10:$AU$10</c:f>
              <c:numCache/>
            </c:numRef>
          </c:val>
          <c:smooth val="0"/>
        </c:ser>
        <c:ser>
          <c:idx val="11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width'!$AQ$11:$AU$11</c:f>
              <c:numCache/>
            </c:numRef>
          </c:val>
          <c:smooth val="0"/>
        </c:ser>
        <c:ser>
          <c:idx val="4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width'!$AQ$12:$AU$12</c:f>
              <c:numCache/>
            </c:numRef>
          </c:val>
          <c:smooth val="0"/>
        </c:ser>
        <c:ser>
          <c:idx val="6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width'!$AQ$13:$AU$13</c:f>
              <c:numCache/>
            </c:numRef>
          </c:val>
          <c:smooth val="0"/>
        </c:ser>
        <c:ser>
          <c:idx val="7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width'!$AQ$14:$AU$14</c:f>
              <c:numCache/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width'!$AQ$15:$AU$15</c:f>
              <c:numCache/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width'!$AQ$16:$AU$16</c:f>
              <c:numCache/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width'!$AQ$17:$AU$17</c:f>
              <c:numCache/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width'!$AQ$18:$AU$18</c:f>
              <c:numCache/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width'!$AQ$19:$AU$19</c:f>
              <c:numCache/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width'!$AQ$20:$AU$20</c:f>
              <c:numCache/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width'!$AQ$21:$AU$21</c:f>
              <c:numCache/>
            </c:numRef>
          </c:val>
          <c:smooth val="0"/>
        </c:ser>
        <c:ser>
          <c:idx val="19"/>
          <c:order val="19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'PEF width'!$AP$46:$AT$46</c:f>
              <c:numCache/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97311"/>
        <c:crosses val="autoZero"/>
        <c:auto val="1"/>
        <c:lblOffset val="100"/>
        <c:noMultiLvlLbl val="0"/>
      </c:catAx>
      <c:valAx>
        <c:axId val="64997311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9611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width'!$CW$34:$DA$34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4">
                  <c:v>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width'!$CW$35:$DA$35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width'!$CW$36:$DA$36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width'!$CW$37:$DA$37</c:f>
              <c:numCache>
                <c:ptCount val="5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width'!$CW$27:$DA$27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width'!$CW$28:$DA$28</c:f>
              <c:numCache>
                <c:ptCount val="5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width'!$CW$29:$DA$29</c:f>
              <c:numCache>
                <c:ptCount val="5"/>
                <c:pt idx="0">
                  <c:v>6</c:v>
                </c:pt>
                <c:pt idx="1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width'!$CW$30:$DA$30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4">
                  <c:v>5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width'!$CW$31:$DA$31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4">
                  <c:v>5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width'!$CW$32:$DA$32</c:f>
              <c:numCache>
                <c:ptCount val="5"/>
                <c:pt idx="0">
                  <c:v>6</c:v>
                </c:pt>
                <c:pt idx="1">
                  <c:v>7</c:v>
                </c:pt>
                <c:pt idx="4">
                  <c:v>5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width'!$CW$33:$DA$33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width'!$CW$38:$DA$38</c:f>
              <c:numCache>
                <c:ptCount val="5"/>
                <c:pt idx="0">
                  <c:v>5</c:v>
                </c:pt>
                <c:pt idx="1">
                  <c:v>6</c:v>
                </c:pt>
                <c:pt idx="4">
                  <c:v>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width'!$CW$39:$DA$39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width'!$CW$40:$DA$40</c:f>
              <c:numCach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0809"/>
        <c:crosses val="autoZero"/>
        <c:auto val="1"/>
        <c:lblOffset val="100"/>
        <c:noMultiLvlLbl val="0"/>
      </c:catAx>
      <c:valAx>
        <c:axId val="30290809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width'!$CW$16:$DA$16</c:f>
              <c:numCache>
                <c:ptCount val="5"/>
                <c:pt idx="0">
                  <c:v>8</c:v>
                </c:pt>
                <c:pt idx="1">
                  <c:v>7</c:v>
                </c:pt>
                <c:pt idx="4">
                  <c:v>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width'!$CW$17:$DA$17</c:f>
              <c:numCache>
                <c:ptCount val="5"/>
                <c:pt idx="0">
                  <c:v>8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width'!$CW$18:$DA$18</c:f>
              <c:numCache>
                <c:ptCount val="5"/>
                <c:pt idx="0">
                  <c:v>7</c:v>
                </c:pt>
                <c:pt idx="1">
                  <c:v>6</c:v>
                </c:pt>
                <c:pt idx="4">
                  <c:v>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width'!$CW$19:$DA$19</c:f>
              <c:numCache>
                <c:ptCount val="5"/>
                <c:pt idx="0">
                  <c:v>7</c:v>
                </c:pt>
                <c:pt idx="1">
                  <c:v>6</c:v>
                </c:pt>
                <c:pt idx="4">
                  <c:v>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width'!$CW$20:$DA$20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4">
                  <c:v>5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width'!$CW$21:$DA$21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width'!$CW$22:$DA$22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width'!$CW$23:$DA$23</c:f>
              <c:numCache>
                <c:ptCount val="5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4">
                  <c:v>6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width'!$CW$24:$DA$24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width'!$CW$25:$DA$25</c:f>
              <c:numCache>
                <c:ptCount val="5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4">
                  <c:v>6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'PEF width'!$CW$26:$DA$26</c:f>
              <c:numCache>
                <c:ptCount val="5"/>
                <c:pt idx="0">
                  <c:v>5</c:v>
                </c:pt>
                <c:pt idx="1">
                  <c:v>4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435"/>
        <c:crosses val="autoZero"/>
        <c:auto val="1"/>
        <c:lblOffset val="100"/>
        <c:noMultiLvlLbl val="0"/>
      </c:catAx>
      <c:valAx>
        <c:axId val="37636435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818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</cdr:x>
      <cdr:y>0</cdr:y>
    </cdr:from>
    <cdr:to>
      <cdr:x>0.85325</cdr:x>
      <cdr:y>0.16125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981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PTN 3182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ActLoc</a:t>
          </a:r>
        </a:p>
      </cdr:txBody>
    </cdr:sp>
  </cdr:relSizeAnchor>
  <cdr:relSizeAnchor xmlns:cdr="http://schemas.openxmlformats.org/drawingml/2006/chartDrawing">
    <cdr:from>
      <cdr:x>0.4445</cdr:x>
      <cdr:y>0.51175</cdr:y>
    </cdr:from>
    <cdr:to>
      <cdr:x>0.76125</cdr:x>
      <cdr:y>0.627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647700"/>
          <a:ext cx="504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corr=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0.78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</xdr:row>
      <xdr:rowOff>123825</xdr:rowOff>
    </xdr:from>
    <xdr:to>
      <xdr:col>9</xdr:col>
      <xdr:colOff>247650</xdr:colOff>
      <xdr:row>9</xdr:row>
      <xdr:rowOff>95250</xdr:rowOff>
    </xdr:to>
    <xdr:graphicFrame>
      <xdr:nvGraphicFramePr>
        <xdr:cNvPr id="1" name="Chart 1"/>
        <xdr:cNvGraphicFramePr/>
      </xdr:nvGraphicFramePr>
      <xdr:xfrm>
        <a:off x="2409825" y="285750"/>
        <a:ext cx="1600200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0.47675</cdr:y>
    </cdr:from>
    <cdr:to>
      <cdr:x>1</cdr:x>
      <cdr:y>0.76975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71575"/>
          <a:ext cx="3752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 a significant difference
 (between Flat and Ladder 5)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05175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Now the difference
 between Flat and Ladder 5 became significant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23</xdr:row>
      <xdr:rowOff>114300</xdr:rowOff>
    </xdr:from>
    <xdr:to>
      <xdr:col>6</xdr:col>
      <xdr:colOff>323850</xdr:colOff>
      <xdr:row>43</xdr:row>
      <xdr:rowOff>85725</xdr:rowOff>
    </xdr:to>
    <xdr:graphicFrame>
      <xdr:nvGraphicFramePr>
        <xdr:cNvPr id="1" name="Chart 5"/>
        <xdr:cNvGraphicFramePr/>
      </xdr:nvGraphicFramePr>
      <xdr:xfrm>
        <a:off x="95250" y="3867150"/>
        <a:ext cx="388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171450</xdr:colOff>
      <xdr:row>19</xdr:row>
      <xdr:rowOff>57150</xdr:rowOff>
    </xdr:from>
    <xdr:to>
      <xdr:col>30</xdr:col>
      <xdr:colOff>371475</xdr:colOff>
      <xdr:row>44</xdr:row>
      <xdr:rowOff>66675</xdr:rowOff>
    </xdr:to>
    <xdr:graphicFrame>
      <xdr:nvGraphicFramePr>
        <xdr:cNvPr id="2" name="Chart 8"/>
        <xdr:cNvGraphicFramePr/>
      </xdr:nvGraphicFramePr>
      <xdr:xfrm>
        <a:off x="13211175" y="3162300"/>
        <a:ext cx="50768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</xdr:colOff>
      <xdr:row>7</xdr:row>
      <xdr:rowOff>38100</xdr:rowOff>
    </xdr:from>
    <xdr:to>
      <xdr:col>37</xdr:col>
      <xdr:colOff>438150</xdr:colOff>
      <xdr:row>23</xdr:row>
      <xdr:rowOff>142875</xdr:rowOff>
    </xdr:to>
    <xdr:graphicFrame>
      <xdr:nvGraphicFramePr>
        <xdr:cNvPr id="3" name="Chart 9"/>
        <xdr:cNvGraphicFramePr/>
      </xdr:nvGraphicFramePr>
      <xdr:xfrm>
        <a:off x="17964150" y="1181100"/>
        <a:ext cx="37147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49</xdr:col>
      <xdr:colOff>219075</xdr:colOff>
      <xdr:row>88</xdr:row>
      <xdr:rowOff>38100</xdr:rowOff>
    </xdr:from>
    <xdr:to>
      <xdr:col>56</xdr:col>
      <xdr:colOff>390525</xdr:colOff>
      <xdr:row>104</xdr:row>
      <xdr:rowOff>142875</xdr:rowOff>
    </xdr:to>
    <xdr:graphicFrame>
      <xdr:nvGraphicFramePr>
        <xdr:cNvPr id="4" name="Chart 10"/>
        <xdr:cNvGraphicFramePr/>
      </xdr:nvGraphicFramePr>
      <xdr:xfrm>
        <a:off x="28775025" y="14354175"/>
        <a:ext cx="44386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55</xdr:col>
      <xdr:colOff>190500</xdr:colOff>
      <xdr:row>16</xdr:row>
      <xdr:rowOff>142875</xdr:rowOff>
    </xdr:from>
    <xdr:to>
      <xdr:col>60</xdr:col>
      <xdr:colOff>304800</xdr:colOff>
      <xdr:row>32</xdr:row>
      <xdr:rowOff>9525</xdr:rowOff>
    </xdr:to>
    <xdr:graphicFrame>
      <xdr:nvGraphicFramePr>
        <xdr:cNvPr id="5" name="Chart 11"/>
        <xdr:cNvGraphicFramePr/>
      </xdr:nvGraphicFramePr>
      <xdr:xfrm>
        <a:off x="32404050" y="2752725"/>
        <a:ext cx="31623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9525</xdr:colOff>
      <xdr:row>23</xdr:row>
      <xdr:rowOff>0</xdr:rowOff>
    </xdr:from>
    <xdr:to>
      <xdr:col>47</xdr:col>
      <xdr:colOff>76200</xdr:colOff>
      <xdr:row>41</xdr:row>
      <xdr:rowOff>142875</xdr:rowOff>
    </xdr:to>
    <xdr:graphicFrame>
      <xdr:nvGraphicFramePr>
        <xdr:cNvPr id="6" name="Chart 13"/>
        <xdr:cNvGraphicFramePr/>
      </xdr:nvGraphicFramePr>
      <xdr:xfrm>
        <a:off x="23688675" y="3752850"/>
        <a:ext cx="372427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107</xdr:col>
      <xdr:colOff>66675</xdr:colOff>
      <xdr:row>25</xdr:row>
      <xdr:rowOff>76200</xdr:rowOff>
    </xdr:from>
    <xdr:to>
      <xdr:col>112</xdr:col>
      <xdr:colOff>257175</xdr:colOff>
      <xdr:row>38</xdr:row>
      <xdr:rowOff>95250</xdr:rowOff>
    </xdr:to>
    <xdr:graphicFrame>
      <xdr:nvGraphicFramePr>
        <xdr:cNvPr id="7" name="Chart 14"/>
        <xdr:cNvGraphicFramePr/>
      </xdr:nvGraphicFramePr>
      <xdr:xfrm>
        <a:off x="63217425" y="4152900"/>
        <a:ext cx="32385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107</xdr:col>
      <xdr:colOff>104775</xdr:colOff>
      <xdr:row>0</xdr:row>
      <xdr:rowOff>0</xdr:rowOff>
    </xdr:from>
    <xdr:to>
      <xdr:col>112</xdr:col>
      <xdr:colOff>276225</xdr:colOff>
      <xdr:row>13</xdr:row>
      <xdr:rowOff>38100</xdr:rowOff>
    </xdr:to>
    <xdr:graphicFrame>
      <xdr:nvGraphicFramePr>
        <xdr:cNvPr id="8" name="Chart 15"/>
        <xdr:cNvGraphicFramePr/>
      </xdr:nvGraphicFramePr>
      <xdr:xfrm>
        <a:off x="63255525" y="0"/>
        <a:ext cx="321945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107</xdr:col>
      <xdr:colOff>66675</xdr:colOff>
      <xdr:row>12</xdr:row>
      <xdr:rowOff>47625</xdr:rowOff>
    </xdr:from>
    <xdr:to>
      <xdr:col>112</xdr:col>
      <xdr:colOff>257175</xdr:colOff>
      <xdr:row>25</xdr:row>
      <xdr:rowOff>57150</xdr:rowOff>
    </xdr:to>
    <xdr:graphicFrame>
      <xdr:nvGraphicFramePr>
        <xdr:cNvPr id="9" name="Chart 16"/>
        <xdr:cNvGraphicFramePr/>
      </xdr:nvGraphicFramePr>
      <xdr:xfrm>
        <a:off x="63217425" y="2000250"/>
        <a:ext cx="3238500" cy="2133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107</xdr:col>
      <xdr:colOff>66675</xdr:colOff>
      <xdr:row>38</xdr:row>
      <xdr:rowOff>85725</xdr:rowOff>
    </xdr:from>
    <xdr:to>
      <xdr:col>112</xdr:col>
      <xdr:colOff>238125</xdr:colOff>
      <xdr:row>51</xdr:row>
      <xdr:rowOff>142875</xdr:rowOff>
    </xdr:to>
    <xdr:graphicFrame>
      <xdr:nvGraphicFramePr>
        <xdr:cNvPr id="10" name="Chart 17"/>
        <xdr:cNvGraphicFramePr/>
      </xdr:nvGraphicFramePr>
      <xdr:xfrm>
        <a:off x="63217425" y="6267450"/>
        <a:ext cx="3219450" cy="2171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99</xdr:col>
      <xdr:colOff>180975</xdr:colOff>
      <xdr:row>81</xdr:row>
      <xdr:rowOff>66675</xdr:rowOff>
    </xdr:from>
    <xdr:to>
      <xdr:col>104</xdr:col>
      <xdr:colOff>438150</xdr:colOff>
      <xdr:row>94</xdr:row>
      <xdr:rowOff>114300</xdr:rowOff>
    </xdr:to>
    <xdr:graphicFrame>
      <xdr:nvGraphicFramePr>
        <xdr:cNvPr id="11" name="Chart 19"/>
        <xdr:cNvGraphicFramePr/>
      </xdr:nvGraphicFramePr>
      <xdr:xfrm>
        <a:off x="58454925" y="13249275"/>
        <a:ext cx="3305175" cy="2152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re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tLoc"/>
      <sheetName val="Sheet3"/>
    </sheetNames>
    <sheetDataSet>
      <sheetData sheetId="1">
        <row r="2">
          <cell r="B2">
            <v>25</v>
          </cell>
          <cell r="C2">
            <v>22.4</v>
          </cell>
        </row>
        <row r="3">
          <cell r="B3">
            <v>25</v>
          </cell>
          <cell r="C3">
            <v>22.5</v>
          </cell>
        </row>
        <row r="4">
          <cell r="B4">
            <v>25</v>
          </cell>
          <cell r="C4">
            <v>21</v>
          </cell>
        </row>
        <row r="5">
          <cell r="B5">
            <v>18</v>
          </cell>
          <cell r="C5">
            <v>23</v>
          </cell>
        </row>
        <row r="6">
          <cell r="B6">
            <v>12</v>
          </cell>
          <cell r="C6">
            <v>21.2</v>
          </cell>
        </row>
        <row r="7">
          <cell r="B7">
            <v>5</v>
          </cell>
          <cell r="C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50"/>
  <sheetViews>
    <sheetView workbookViewId="0" topLeftCell="CE1">
      <selection activeCell="CN49" sqref="CN49:CT53"/>
    </sheetView>
  </sheetViews>
  <sheetFormatPr defaultColWidth="9.140625" defaultRowHeight="12.75"/>
  <cols>
    <col min="1" max="1" width="5.8515625" style="0" customWidth="1"/>
    <col min="2" max="2" width="8.7109375" style="8" customWidth="1"/>
    <col min="3" max="3" width="5.8515625" style="0" customWidth="1"/>
    <col min="4" max="4" width="7.57421875" style="0" customWidth="1"/>
    <col min="5" max="5" width="8.28125" style="0" customWidth="1"/>
    <col min="6" max="6" width="4.28125" style="0" customWidth="1"/>
    <col min="7" max="7" width="8.28125" style="0" customWidth="1"/>
    <col min="8" max="8" width="7.00390625" style="0" customWidth="1"/>
    <col min="9" max="9" width="7.421875" style="0" customWidth="1"/>
    <col min="10" max="10" width="6.140625" style="0" customWidth="1"/>
    <col min="11" max="19" width="5.421875" style="0" customWidth="1"/>
    <col min="20" max="21" width="7.7109375" style="0" customWidth="1"/>
    <col min="22" max="23" width="5.421875" style="0" customWidth="1"/>
    <col min="24" max="35" width="7.00390625" style="0" customWidth="1"/>
    <col min="36" max="87" width="5.421875" style="0" customWidth="1"/>
    <col min="88" max="88" width="7.00390625" style="0" customWidth="1"/>
    <col min="89" max="89" width="8.7109375" style="8" customWidth="1"/>
    <col min="90" max="90" width="8.28125" style="0" customWidth="1"/>
    <col min="91" max="91" width="5.421875" style="0" customWidth="1"/>
    <col min="92" max="93" width="7.8515625" style="8" customWidth="1"/>
    <col min="94" max="98" width="9.7109375" style="8" customWidth="1"/>
    <col min="99" max="16384" width="5.421875" style="0" customWidth="1"/>
  </cols>
  <sheetData>
    <row r="1" spans="2:98" s="1" customFormat="1" ht="12.75">
      <c r="B1" s="15" t="s">
        <v>0</v>
      </c>
      <c r="C1" s="1" t="s">
        <v>1</v>
      </c>
      <c r="D1" s="2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U1" s="1" t="s">
        <v>44</v>
      </c>
      <c r="AV1" s="1" t="s">
        <v>24</v>
      </c>
      <c r="AW1" s="1" t="s">
        <v>25</v>
      </c>
      <c r="AX1" s="1" t="s">
        <v>26</v>
      </c>
      <c r="AY1" s="1" t="s">
        <v>27</v>
      </c>
      <c r="AZ1" s="1" t="s">
        <v>28</v>
      </c>
      <c r="BA1" s="1" t="s">
        <v>29</v>
      </c>
      <c r="BB1" s="1" t="s">
        <v>30</v>
      </c>
      <c r="BC1" s="1" t="s">
        <v>31</v>
      </c>
      <c r="BD1" s="1" t="s">
        <v>32</v>
      </c>
      <c r="BE1" s="1" t="s">
        <v>33</v>
      </c>
      <c r="BJ1" s="20" t="s">
        <v>169</v>
      </c>
      <c r="BK1" s="20" t="s">
        <v>34</v>
      </c>
      <c r="BL1" s="20" t="s">
        <v>35</v>
      </c>
      <c r="BM1" s="20" t="s">
        <v>36</v>
      </c>
      <c r="BN1" s="20" t="s">
        <v>37</v>
      </c>
      <c r="BO1" s="20" t="s">
        <v>38</v>
      </c>
      <c r="BP1" s="20" t="s">
        <v>39</v>
      </c>
      <c r="BQ1" s="20" t="s">
        <v>40</v>
      </c>
      <c r="BR1" s="20" t="s">
        <v>41</v>
      </c>
      <c r="BS1" s="20" t="s">
        <v>42</v>
      </c>
      <c r="BT1" s="20" t="s">
        <v>43</v>
      </c>
      <c r="BU1" s="6"/>
      <c r="BV1" s="1" t="s">
        <v>170</v>
      </c>
      <c r="BW1" s="1" t="s">
        <v>171</v>
      </c>
      <c r="BX1" s="21" t="s">
        <v>172</v>
      </c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1">
        <v>7</v>
      </c>
      <c r="CG1" s="1">
        <v>8</v>
      </c>
      <c r="CH1" s="1">
        <v>9</v>
      </c>
      <c r="CI1" s="1">
        <v>10</v>
      </c>
      <c r="CJ1" s="15" t="s">
        <v>283</v>
      </c>
      <c r="CK1" s="15" t="s">
        <v>0</v>
      </c>
      <c r="CL1" s="1" t="s">
        <v>3</v>
      </c>
      <c r="CN1" s="15"/>
      <c r="CO1" s="15"/>
      <c r="CP1" s="15"/>
      <c r="CQ1" s="15"/>
      <c r="CR1" s="15"/>
      <c r="CS1" s="15"/>
      <c r="CT1" s="15"/>
    </row>
    <row r="2" spans="1:90" ht="12.75">
      <c r="A2">
        <v>1</v>
      </c>
      <c r="B2" s="8">
        <v>441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>
        <v>7</v>
      </c>
      <c r="I2">
        <v>0.3</v>
      </c>
      <c r="J2">
        <v>0.6</v>
      </c>
      <c r="L2">
        <v>51</v>
      </c>
      <c r="M2">
        <v>274</v>
      </c>
      <c r="N2">
        <v>61</v>
      </c>
      <c r="O2">
        <v>485</v>
      </c>
      <c r="P2">
        <v>151</v>
      </c>
      <c r="Q2">
        <v>760</v>
      </c>
      <c r="R2">
        <v>171</v>
      </c>
      <c r="S2">
        <v>508</v>
      </c>
      <c r="T2">
        <v>13.5</v>
      </c>
      <c r="U2">
        <v>4</v>
      </c>
      <c r="W2">
        <v>0</v>
      </c>
      <c r="X2">
        <v>9.8</v>
      </c>
      <c r="Z2">
        <v>88</v>
      </c>
      <c r="AA2">
        <v>66</v>
      </c>
      <c r="AB2">
        <v>61</v>
      </c>
      <c r="AC2">
        <v>40</v>
      </c>
      <c r="AD2">
        <v>24</v>
      </c>
      <c r="AE2">
        <v>27</v>
      </c>
      <c r="AF2">
        <v>36</v>
      </c>
      <c r="AG2">
        <v>37</v>
      </c>
      <c r="AH2">
        <v>56</v>
      </c>
      <c r="AI2">
        <v>73</v>
      </c>
      <c r="AJ2">
        <v>23</v>
      </c>
      <c r="AK2">
        <v>16</v>
      </c>
      <c r="AL2">
        <v>15</v>
      </c>
      <c r="AM2">
        <v>11</v>
      </c>
      <c r="AN2">
        <v>6</v>
      </c>
      <c r="AO2">
        <v>7</v>
      </c>
      <c r="AP2">
        <v>10</v>
      </c>
      <c r="AQ2">
        <v>10</v>
      </c>
      <c r="AR2">
        <v>15</v>
      </c>
      <c r="AS2">
        <v>21</v>
      </c>
      <c r="AV2">
        <v>17</v>
      </c>
      <c r="AW2">
        <v>13</v>
      </c>
      <c r="AX2">
        <v>12</v>
      </c>
      <c r="AY2">
        <v>8</v>
      </c>
      <c r="AZ2">
        <v>5</v>
      </c>
      <c r="BA2">
        <v>5</v>
      </c>
      <c r="BB2">
        <v>7</v>
      </c>
      <c r="BC2">
        <v>7</v>
      </c>
      <c r="BD2">
        <v>11</v>
      </c>
      <c r="BE2">
        <v>14</v>
      </c>
      <c r="BJ2" s="8"/>
      <c r="BK2">
        <f>(AW2+2*AN2+AO2)/4</f>
        <v>8</v>
      </c>
      <c r="BL2">
        <f aca="true" t="shared" si="0" ref="BL2:BS16">(AN2+2*AO2+AP2)/4</f>
        <v>7.5</v>
      </c>
      <c r="BM2">
        <f t="shared" si="0"/>
        <v>9.25</v>
      </c>
      <c r="BN2">
        <f t="shared" si="0"/>
        <v>11.25</v>
      </c>
      <c r="BO2">
        <f t="shared" si="0"/>
        <v>15.25</v>
      </c>
      <c r="BP2">
        <f t="shared" si="0"/>
        <v>14.25</v>
      </c>
      <c r="BQ2">
        <f t="shared" si="0"/>
        <v>5.25</v>
      </c>
      <c r="BR2">
        <f t="shared" si="0"/>
        <v>4.25</v>
      </c>
      <c r="BS2">
        <f t="shared" si="0"/>
        <v>11.75</v>
      </c>
      <c r="BT2">
        <f>(AV2+2*AW2+AN2)/4</f>
        <v>12.25</v>
      </c>
      <c r="BU2" s="8"/>
      <c r="BV2" s="26">
        <f>MAX(BK2:BT2)</f>
        <v>15.25</v>
      </c>
      <c r="BW2" s="26">
        <f>MIN(BK2:BT2)</f>
        <v>4.25</v>
      </c>
      <c r="BX2" s="27">
        <f>(BV2-BW2)/4+BW2</f>
        <v>7</v>
      </c>
      <c r="BZ2">
        <f aca="true" t="shared" si="1" ref="BZ2:CI16">IF(BK2&gt;$BX2,1,0)</f>
        <v>1</v>
      </c>
      <c r="CA2">
        <f t="shared" si="1"/>
        <v>1</v>
      </c>
      <c r="CB2">
        <f t="shared" si="1"/>
        <v>1</v>
      </c>
      <c r="CC2">
        <f t="shared" si="1"/>
        <v>1</v>
      </c>
      <c r="CD2">
        <f t="shared" si="1"/>
        <v>1</v>
      </c>
      <c r="CE2">
        <f t="shared" si="1"/>
        <v>1</v>
      </c>
      <c r="CF2">
        <f t="shared" si="1"/>
        <v>0</v>
      </c>
      <c r="CG2">
        <f t="shared" si="1"/>
        <v>0</v>
      </c>
      <c r="CH2">
        <f t="shared" si="1"/>
        <v>1</v>
      </c>
      <c r="CI2">
        <f t="shared" si="1"/>
        <v>1</v>
      </c>
      <c r="CJ2" s="8">
        <f>SUM(BZ2:CI2)</f>
        <v>8</v>
      </c>
      <c r="CK2" s="8">
        <v>441</v>
      </c>
      <c r="CL2" t="s">
        <v>47</v>
      </c>
    </row>
    <row r="3" spans="1:90" ht="12.75">
      <c r="A3">
        <v>1</v>
      </c>
      <c r="B3" s="8">
        <v>441</v>
      </c>
      <c r="C3" t="s">
        <v>45</v>
      </c>
      <c r="D3" t="s">
        <v>46</v>
      </c>
      <c r="E3" t="s">
        <v>50</v>
      </c>
      <c r="F3" t="s">
        <v>48</v>
      </c>
      <c r="G3" t="s">
        <v>49</v>
      </c>
      <c r="H3">
        <v>7</v>
      </c>
      <c r="I3">
        <v>0.3</v>
      </c>
      <c r="J3">
        <v>0.7</v>
      </c>
      <c r="L3">
        <v>45</v>
      </c>
      <c r="M3">
        <v>359</v>
      </c>
      <c r="N3">
        <v>62</v>
      </c>
      <c r="O3">
        <v>517</v>
      </c>
      <c r="P3">
        <v>136</v>
      </c>
      <c r="Q3">
        <v>877</v>
      </c>
      <c r="R3">
        <v>165</v>
      </c>
      <c r="S3">
        <v>597</v>
      </c>
      <c r="T3">
        <v>14.5</v>
      </c>
      <c r="U3">
        <v>3</v>
      </c>
      <c r="W3">
        <v>2</v>
      </c>
      <c r="X3">
        <v>19.2</v>
      </c>
      <c r="Z3">
        <v>62</v>
      </c>
      <c r="AA3">
        <v>120</v>
      </c>
      <c r="AB3">
        <v>148</v>
      </c>
      <c r="AC3">
        <v>118</v>
      </c>
      <c r="AD3">
        <v>34</v>
      </c>
      <c r="AE3">
        <v>8</v>
      </c>
      <c r="AF3">
        <v>26</v>
      </c>
      <c r="AG3">
        <v>16</v>
      </c>
      <c r="AH3">
        <v>17</v>
      </c>
      <c r="AI3">
        <v>48</v>
      </c>
      <c r="AJ3">
        <v>16</v>
      </c>
      <c r="AK3">
        <v>30</v>
      </c>
      <c r="AL3">
        <v>37</v>
      </c>
      <c r="AM3">
        <v>31</v>
      </c>
      <c r="AN3">
        <v>9</v>
      </c>
      <c r="AO3">
        <v>2</v>
      </c>
      <c r="AP3">
        <v>7</v>
      </c>
      <c r="AQ3">
        <v>4</v>
      </c>
      <c r="AR3">
        <v>4</v>
      </c>
      <c r="AS3">
        <v>12</v>
      </c>
      <c r="AV3">
        <v>10</v>
      </c>
      <c r="AW3">
        <v>20</v>
      </c>
      <c r="AX3">
        <v>25</v>
      </c>
      <c r="AY3">
        <v>20</v>
      </c>
      <c r="AZ3">
        <v>6</v>
      </c>
      <c r="BA3">
        <v>1</v>
      </c>
      <c r="BB3">
        <v>4</v>
      </c>
      <c r="BC3">
        <v>3</v>
      </c>
      <c r="BD3">
        <v>3</v>
      </c>
      <c r="BE3">
        <v>8</v>
      </c>
      <c r="BK3">
        <f>(AW3+2*AN3+AO3)/4</f>
        <v>10</v>
      </c>
      <c r="BL3">
        <f t="shared" si="0"/>
        <v>5</v>
      </c>
      <c r="BM3">
        <f t="shared" si="0"/>
        <v>5</v>
      </c>
      <c r="BN3">
        <f t="shared" si="0"/>
        <v>4.75</v>
      </c>
      <c r="BO3">
        <f t="shared" si="0"/>
        <v>6</v>
      </c>
      <c r="BP3">
        <f t="shared" si="0"/>
        <v>7</v>
      </c>
      <c r="BQ3">
        <f t="shared" si="0"/>
        <v>3</v>
      </c>
      <c r="BR3">
        <f t="shared" si="0"/>
        <v>2.5</v>
      </c>
      <c r="BS3">
        <f t="shared" si="0"/>
        <v>10</v>
      </c>
      <c r="BT3">
        <f>(AV3+2*AW3+AN3)/4</f>
        <v>14.75</v>
      </c>
      <c r="BU3" s="8"/>
      <c r="BV3" s="26">
        <f>MAX(BK3:BT3)</f>
        <v>14.75</v>
      </c>
      <c r="BW3" s="26">
        <f>MIN(BK3:BT3)</f>
        <v>2.5</v>
      </c>
      <c r="BX3" s="27">
        <f>(BV3-BW3)/4+BW3</f>
        <v>5.5625</v>
      </c>
      <c r="BZ3">
        <f t="shared" si="1"/>
        <v>1</v>
      </c>
      <c r="CA3">
        <f t="shared" si="1"/>
        <v>0</v>
      </c>
      <c r="CB3">
        <f t="shared" si="1"/>
        <v>0</v>
      </c>
      <c r="CC3">
        <f t="shared" si="1"/>
        <v>0</v>
      </c>
      <c r="CD3">
        <f t="shared" si="1"/>
        <v>1</v>
      </c>
      <c r="CE3">
        <f t="shared" si="1"/>
        <v>1</v>
      </c>
      <c r="CF3">
        <f t="shared" si="1"/>
        <v>0</v>
      </c>
      <c r="CG3">
        <f t="shared" si="1"/>
        <v>0</v>
      </c>
      <c r="CH3">
        <f t="shared" si="1"/>
        <v>1</v>
      </c>
      <c r="CI3">
        <f t="shared" si="1"/>
        <v>1</v>
      </c>
      <c r="CJ3" s="8">
        <f>SUM(BZ3:CI3)</f>
        <v>5</v>
      </c>
      <c r="CK3" s="8">
        <v>441</v>
      </c>
      <c r="CL3" t="s">
        <v>50</v>
      </c>
    </row>
    <row r="4" spans="3:88" ht="12.75">
      <c r="C4" t="s">
        <v>51</v>
      </c>
      <c r="BU4" s="8"/>
      <c r="BV4" s="26"/>
      <c r="BW4" s="26"/>
      <c r="BX4" s="27"/>
      <c r="CJ4" s="8"/>
    </row>
    <row r="5" spans="1:90" ht="12.75">
      <c r="A5">
        <v>1</v>
      </c>
      <c r="B5" s="8">
        <v>441</v>
      </c>
      <c r="C5" t="s">
        <v>45</v>
      </c>
      <c r="D5" t="s">
        <v>52</v>
      </c>
      <c r="E5" t="s">
        <v>47</v>
      </c>
      <c r="F5" t="s">
        <v>48</v>
      </c>
      <c r="G5" t="s">
        <v>49</v>
      </c>
      <c r="H5">
        <v>4.7</v>
      </c>
      <c r="I5">
        <v>0.1</v>
      </c>
      <c r="J5">
        <v>0.6</v>
      </c>
      <c r="L5">
        <v>64</v>
      </c>
      <c r="M5">
        <v>264</v>
      </c>
      <c r="N5">
        <v>52</v>
      </c>
      <c r="O5">
        <v>491</v>
      </c>
      <c r="P5">
        <v>96</v>
      </c>
      <c r="Q5">
        <v>755</v>
      </c>
      <c r="R5">
        <v>93</v>
      </c>
      <c r="S5">
        <v>747</v>
      </c>
      <c r="T5">
        <v>15.8</v>
      </c>
      <c r="U5">
        <v>10</v>
      </c>
      <c r="W5">
        <v>0</v>
      </c>
      <c r="X5">
        <v>20.2</v>
      </c>
      <c r="Z5">
        <v>241</v>
      </c>
      <c r="AA5">
        <v>144</v>
      </c>
      <c r="AB5">
        <v>76</v>
      </c>
      <c r="AC5">
        <v>50</v>
      </c>
      <c r="AD5">
        <v>24</v>
      </c>
      <c r="AE5">
        <v>21</v>
      </c>
      <c r="AF5">
        <v>34</v>
      </c>
      <c r="AG5">
        <v>31</v>
      </c>
      <c r="AH5">
        <v>46</v>
      </c>
      <c r="AI5">
        <v>80</v>
      </c>
      <c r="AJ5">
        <v>48</v>
      </c>
      <c r="AK5">
        <v>30</v>
      </c>
      <c r="AL5">
        <v>15</v>
      </c>
      <c r="AM5">
        <v>10</v>
      </c>
      <c r="AN5">
        <v>5</v>
      </c>
      <c r="AO5">
        <v>4</v>
      </c>
      <c r="AP5">
        <v>7</v>
      </c>
      <c r="AQ5">
        <v>6</v>
      </c>
      <c r="AR5">
        <v>9</v>
      </c>
      <c r="AS5">
        <v>16</v>
      </c>
      <c r="AV5">
        <v>32</v>
      </c>
      <c r="AW5">
        <v>19</v>
      </c>
      <c r="AX5">
        <v>10</v>
      </c>
      <c r="AY5">
        <v>7</v>
      </c>
      <c r="AZ5">
        <v>3</v>
      </c>
      <c r="BA5">
        <v>3</v>
      </c>
      <c r="BB5">
        <v>5</v>
      </c>
      <c r="BC5">
        <v>4</v>
      </c>
      <c r="BD5">
        <v>6</v>
      </c>
      <c r="BE5">
        <v>11</v>
      </c>
      <c r="BK5">
        <f>(AW5+2*AN5+AO5)/4</f>
        <v>8.25</v>
      </c>
      <c r="BL5">
        <f t="shared" si="0"/>
        <v>5</v>
      </c>
      <c r="BM5">
        <f t="shared" si="0"/>
        <v>6</v>
      </c>
      <c r="BN5">
        <f t="shared" si="0"/>
        <v>7</v>
      </c>
      <c r="BO5">
        <f t="shared" si="0"/>
        <v>10</v>
      </c>
      <c r="BP5">
        <f t="shared" si="0"/>
        <v>10.25</v>
      </c>
      <c r="BQ5">
        <f t="shared" si="0"/>
        <v>4</v>
      </c>
      <c r="BR5">
        <f t="shared" si="0"/>
        <v>8</v>
      </c>
      <c r="BS5">
        <f t="shared" si="0"/>
        <v>20.75</v>
      </c>
      <c r="BT5">
        <f>(AV5+2*AW5+AN5)/4</f>
        <v>18.75</v>
      </c>
      <c r="BU5" s="8"/>
      <c r="BV5" s="26">
        <f>MAX(BK5:BT5)</f>
        <v>20.75</v>
      </c>
      <c r="BW5" s="26">
        <f>MIN(BK5:BT5)</f>
        <v>4</v>
      </c>
      <c r="BX5" s="27">
        <f>(BV5-BW5)/4+BW5</f>
        <v>8.1875</v>
      </c>
      <c r="BZ5">
        <f t="shared" si="1"/>
        <v>1</v>
      </c>
      <c r="CA5">
        <f t="shared" si="1"/>
        <v>0</v>
      </c>
      <c r="CB5">
        <f t="shared" si="1"/>
        <v>0</v>
      </c>
      <c r="CC5">
        <f t="shared" si="1"/>
        <v>0</v>
      </c>
      <c r="CD5">
        <f t="shared" si="1"/>
        <v>1</v>
      </c>
      <c r="CE5">
        <f t="shared" si="1"/>
        <v>1</v>
      </c>
      <c r="CF5">
        <f t="shared" si="1"/>
        <v>0</v>
      </c>
      <c r="CG5">
        <f t="shared" si="1"/>
        <v>0</v>
      </c>
      <c r="CH5">
        <f t="shared" si="1"/>
        <v>1</v>
      </c>
      <c r="CI5">
        <f t="shared" si="1"/>
        <v>1</v>
      </c>
      <c r="CJ5" s="8">
        <f>SUM(BZ5:CI5)</f>
        <v>5</v>
      </c>
      <c r="CK5" s="8">
        <v>441</v>
      </c>
      <c r="CL5" t="s">
        <v>47</v>
      </c>
    </row>
    <row r="6" spans="1:90" ht="12.75">
      <c r="A6">
        <v>1</v>
      </c>
      <c r="B6" s="8">
        <v>441</v>
      </c>
      <c r="C6" t="s">
        <v>45</v>
      </c>
      <c r="D6" t="s">
        <v>52</v>
      </c>
      <c r="E6" t="s">
        <v>53</v>
      </c>
      <c r="F6" t="s">
        <v>48</v>
      </c>
      <c r="G6" t="s">
        <v>49</v>
      </c>
      <c r="H6">
        <v>4.7</v>
      </c>
      <c r="I6">
        <v>0.1</v>
      </c>
      <c r="J6">
        <v>0.5</v>
      </c>
      <c r="L6">
        <v>48</v>
      </c>
      <c r="M6">
        <v>302</v>
      </c>
      <c r="N6">
        <v>53</v>
      </c>
      <c r="O6">
        <v>494</v>
      </c>
      <c r="P6">
        <v>125</v>
      </c>
      <c r="Q6">
        <v>796</v>
      </c>
      <c r="R6">
        <v>135</v>
      </c>
      <c r="S6">
        <v>473</v>
      </c>
      <c r="T6">
        <v>12.4</v>
      </c>
      <c r="U6">
        <v>2</v>
      </c>
      <c r="W6">
        <v>1</v>
      </c>
      <c r="X6">
        <v>18</v>
      </c>
      <c r="Z6">
        <v>77</v>
      </c>
      <c r="AA6">
        <v>124</v>
      </c>
      <c r="AB6">
        <v>82</v>
      </c>
      <c r="AC6">
        <v>52</v>
      </c>
      <c r="AD6">
        <v>25</v>
      </c>
      <c r="AE6">
        <v>15</v>
      </c>
      <c r="AF6">
        <v>20</v>
      </c>
      <c r="AG6">
        <v>10</v>
      </c>
      <c r="AH6">
        <v>27</v>
      </c>
      <c r="AI6">
        <v>41</v>
      </c>
      <c r="AJ6">
        <v>20</v>
      </c>
      <c r="AK6">
        <v>32</v>
      </c>
      <c r="AL6">
        <v>21</v>
      </c>
      <c r="AM6">
        <v>14</v>
      </c>
      <c r="AN6">
        <v>6</v>
      </c>
      <c r="AO6">
        <v>4</v>
      </c>
      <c r="AP6">
        <v>6</v>
      </c>
      <c r="AQ6">
        <v>2</v>
      </c>
      <c r="AR6">
        <v>6</v>
      </c>
      <c r="AS6">
        <v>10</v>
      </c>
      <c r="AV6">
        <v>16</v>
      </c>
      <c r="AW6">
        <v>26</v>
      </c>
      <c r="AX6">
        <v>17</v>
      </c>
      <c r="AY6">
        <v>11</v>
      </c>
      <c r="AZ6">
        <v>5</v>
      </c>
      <c r="BA6">
        <v>3</v>
      </c>
      <c r="BB6">
        <v>4</v>
      </c>
      <c r="BC6">
        <v>2</v>
      </c>
      <c r="BD6">
        <v>6</v>
      </c>
      <c r="BE6">
        <v>9</v>
      </c>
      <c r="BK6">
        <f>(AW6+2*AN6+AO6)/4</f>
        <v>10.5</v>
      </c>
      <c r="BL6">
        <f t="shared" si="0"/>
        <v>5</v>
      </c>
      <c r="BM6">
        <f t="shared" si="0"/>
        <v>4.5</v>
      </c>
      <c r="BN6">
        <f t="shared" si="0"/>
        <v>4</v>
      </c>
      <c r="BO6">
        <f t="shared" si="0"/>
        <v>6</v>
      </c>
      <c r="BP6">
        <f t="shared" si="0"/>
        <v>6.5</v>
      </c>
      <c r="BQ6">
        <f t="shared" si="0"/>
        <v>2.5</v>
      </c>
      <c r="BR6">
        <f t="shared" si="0"/>
        <v>4</v>
      </c>
      <c r="BS6">
        <f t="shared" si="0"/>
        <v>14.5</v>
      </c>
      <c r="BT6">
        <f>(AV6+2*AW6+AN6)/4</f>
        <v>18.5</v>
      </c>
      <c r="BU6" s="8"/>
      <c r="BV6" s="26">
        <f>MAX(BK6:BT6)</f>
        <v>18.5</v>
      </c>
      <c r="BW6" s="26">
        <f>MIN(BK6:BT6)</f>
        <v>2.5</v>
      </c>
      <c r="BX6" s="27">
        <f>(BV6-BW6)/4+BW6</f>
        <v>6.5</v>
      </c>
      <c r="BZ6">
        <f t="shared" si="1"/>
        <v>1</v>
      </c>
      <c r="CA6">
        <f t="shared" si="1"/>
        <v>0</v>
      </c>
      <c r="CB6">
        <f t="shared" si="1"/>
        <v>0</v>
      </c>
      <c r="CC6">
        <f t="shared" si="1"/>
        <v>0</v>
      </c>
      <c r="CD6">
        <f t="shared" si="1"/>
        <v>0</v>
      </c>
      <c r="CE6">
        <f t="shared" si="1"/>
        <v>0</v>
      </c>
      <c r="CF6">
        <f t="shared" si="1"/>
        <v>0</v>
      </c>
      <c r="CG6">
        <f t="shared" si="1"/>
        <v>0</v>
      </c>
      <c r="CH6">
        <f t="shared" si="1"/>
        <v>1</v>
      </c>
      <c r="CI6">
        <f t="shared" si="1"/>
        <v>1</v>
      </c>
      <c r="CJ6" s="8">
        <f>SUM(BZ6:CI6)</f>
        <v>3</v>
      </c>
      <c r="CK6" s="8">
        <v>441</v>
      </c>
      <c r="CL6" t="s">
        <v>53</v>
      </c>
    </row>
    <row r="7" spans="2:89" ht="12.75">
      <c r="B7" s="8" t="s">
        <v>51</v>
      </c>
      <c r="C7" t="s">
        <v>51</v>
      </c>
      <c r="BU7" s="8"/>
      <c r="BV7" s="26"/>
      <c r="BW7" s="26"/>
      <c r="BX7" s="27"/>
      <c r="CJ7" s="8"/>
      <c r="CK7" s="8" t="s">
        <v>51</v>
      </c>
    </row>
    <row r="8" spans="1:90" ht="12.75">
      <c r="A8">
        <v>1</v>
      </c>
      <c r="B8" s="8">
        <v>441</v>
      </c>
      <c r="C8" t="s">
        <v>45</v>
      </c>
      <c r="D8" t="s">
        <v>54</v>
      </c>
      <c r="E8" t="s">
        <v>47</v>
      </c>
      <c r="F8" t="s">
        <v>48</v>
      </c>
      <c r="G8" t="s">
        <v>49</v>
      </c>
      <c r="H8">
        <v>7.5</v>
      </c>
      <c r="I8">
        <v>0.3</v>
      </c>
      <c r="J8">
        <v>0.5</v>
      </c>
      <c r="L8">
        <v>72</v>
      </c>
      <c r="M8">
        <v>0.321</v>
      </c>
      <c r="N8">
        <v>0.069</v>
      </c>
      <c r="O8">
        <v>0.461</v>
      </c>
      <c r="P8">
        <v>0.117</v>
      </c>
      <c r="Q8">
        <v>0.783</v>
      </c>
      <c r="R8">
        <v>0.135</v>
      </c>
      <c r="S8">
        <v>622</v>
      </c>
      <c r="T8">
        <v>10.7</v>
      </c>
      <c r="U8">
        <v>2</v>
      </c>
      <c r="W8">
        <v>0</v>
      </c>
      <c r="X8">
        <v>10.8</v>
      </c>
      <c r="Z8">
        <v>120</v>
      </c>
      <c r="AA8">
        <v>82</v>
      </c>
      <c r="AB8">
        <v>82</v>
      </c>
      <c r="AC8">
        <v>53</v>
      </c>
      <c r="AD8">
        <v>43</v>
      </c>
      <c r="AE8">
        <v>35</v>
      </c>
      <c r="AF8">
        <v>30</v>
      </c>
      <c r="AG8">
        <v>41</v>
      </c>
      <c r="AH8">
        <v>53</v>
      </c>
      <c r="AI8">
        <v>83</v>
      </c>
      <c r="AJ8">
        <v>21</v>
      </c>
      <c r="AK8">
        <v>14</v>
      </c>
      <c r="AL8">
        <v>14</v>
      </c>
      <c r="AM8">
        <v>9</v>
      </c>
      <c r="AN8">
        <v>7</v>
      </c>
      <c r="AO8">
        <v>6</v>
      </c>
      <c r="AP8">
        <v>5</v>
      </c>
      <c r="AQ8">
        <v>6</v>
      </c>
      <c r="AR8">
        <v>9</v>
      </c>
      <c r="AS8">
        <v>14</v>
      </c>
      <c r="AV8">
        <v>19</v>
      </c>
      <c r="AW8">
        <v>13</v>
      </c>
      <c r="AX8">
        <v>13</v>
      </c>
      <c r="AY8">
        <v>9</v>
      </c>
      <c r="AZ8">
        <v>7</v>
      </c>
      <c r="BA8">
        <v>6</v>
      </c>
      <c r="BB8">
        <v>5</v>
      </c>
      <c r="BC8">
        <v>7</v>
      </c>
      <c r="BD8">
        <v>9</v>
      </c>
      <c r="BE8">
        <v>13</v>
      </c>
      <c r="BK8">
        <f>(AW8+2*AN8+AO8)/4</f>
        <v>8.25</v>
      </c>
      <c r="BL8">
        <f t="shared" si="0"/>
        <v>6</v>
      </c>
      <c r="BM8">
        <f t="shared" si="0"/>
        <v>5.5</v>
      </c>
      <c r="BN8">
        <f t="shared" si="0"/>
        <v>6.5</v>
      </c>
      <c r="BO8">
        <f t="shared" si="0"/>
        <v>9.5</v>
      </c>
      <c r="BP8">
        <f t="shared" si="0"/>
        <v>9.25</v>
      </c>
      <c r="BQ8">
        <f t="shared" si="0"/>
        <v>3.5</v>
      </c>
      <c r="BR8">
        <f t="shared" si="0"/>
        <v>4.75</v>
      </c>
      <c r="BS8">
        <f t="shared" si="0"/>
        <v>12.75</v>
      </c>
      <c r="BT8">
        <f>(AV8+2*AW8+AN8)/4</f>
        <v>13</v>
      </c>
      <c r="BU8" s="8"/>
      <c r="BV8" s="26">
        <f>MAX(BK8:BT8)</f>
        <v>13</v>
      </c>
      <c r="BW8" s="26">
        <f>MIN(BK8:BT8)</f>
        <v>3.5</v>
      </c>
      <c r="BX8" s="27">
        <f>(BV8-BW8)/4+BW8</f>
        <v>5.875</v>
      </c>
      <c r="BZ8">
        <f t="shared" si="1"/>
        <v>1</v>
      </c>
      <c r="CA8">
        <f t="shared" si="1"/>
        <v>1</v>
      </c>
      <c r="CB8">
        <f t="shared" si="1"/>
        <v>0</v>
      </c>
      <c r="CC8">
        <f t="shared" si="1"/>
        <v>1</v>
      </c>
      <c r="CD8">
        <f t="shared" si="1"/>
        <v>1</v>
      </c>
      <c r="CE8">
        <f t="shared" si="1"/>
        <v>1</v>
      </c>
      <c r="CF8">
        <f t="shared" si="1"/>
        <v>0</v>
      </c>
      <c r="CG8">
        <f t="shared" si="1"/>
        <v>0</v>
      </c>
      <c r="CH8">
        <f t="shared" si="1"/>
        <v>1</v>
      </c>
      <c r="CI8">
        <f t="shared" si="1"/>
        <v>1</v>
      </c>
      <c r="CJ8" s="8">
        <f>SUM(BZ8:CI8)</f>
        <v>7</v>
      </c>
      <c r="CK8" s="8">
        <v>441</v>
      </c>
      <c r="CL8" t="s">
        <v>47</v>
      </c>
    </row>
    <row r="9" spans="1:90" ht="12.75">
      <c r="A9">
        <v>1</v>
      </c>
      <c r="B9" s="8">
        <v>441</v>
      </c>
      <c r="C9" t="s">
        <v>45</v>
      </c>
      <c r="D9" t="s">
        <v>54</v>
      </c>
      <c r="E9" t="s">
        <v>55</v>
      </c>
      <c r="F9" t="s">
        <v>48</v>
      </c>
      <c r="G9" t="s">
        <v>49</v>
      </c>
      <c r="H9">
        <v>7.5</v>
      </c>
      <c r="I9">
        <v>0.3</v>
      </c>
      <c r="J9">
        <v>0.5</v>
      </c>
      <c r="L9">
        <v>54</v>
      </c>
      <c r="M9">
        <v>0.354</v>
      </c>
      <c r="N9">
        <v>0.089</v>
      </c>
      <c r="O9">
        <v>0.426</v>
      </c>
      <c r="P9">
        <v>0.146</v>
      </c>
      <c r="Q9">
        <v>0.78</v>
      </c>
      <c r="R9">
        <v>0.164</v>
      </c>
      <c r="S9">
        <v>531</v>
      </c>
      <c r="T9">
        <v>11.7</v>
      </c>
      <c r="U9">
        <v>4</v>
      </c>
      <c r="W9">
        <v>1</v>
      </c>
      <c r="X9">
        <v>11.7</v>
      </c>
      <c r="Z9">
        <v>80</v>
      </c>
      <c r="AA9">
        <v>91</v>
      </c>
      <c r="AB9">
        <v>80</v>
      </c>
      <c r="AC9">
        <v>70</v>
      </c>
      <c r="AD9">
        <v>53</v>
      </c>
      <c r="AE9">
        <v>46</v>
      </c>
      <c r="AF9">
        <v>19</v>
      </c>
      <c r="AG9">
        <v>15</v>
      </c>
      <c r="AH9">
        <v>28</v>
      </c>
      <c r="AI9">
        <v>49</v>
      </c>
      <c r="AJ9">
        <v>18</v>
      </c>
      <c r="AK9">
        <v>21</v>
      </c>
      <c r="AL9">
        <v>18</v>
      </c>
      <c r="AM9">
        <v>16</v>
      </c>
      <c r="AN9">
        <v>13</v>
      </c>
      <c r="AO9">
        <v>11</v>
      </c>
      <c r="AP9">
        <v>4</v>
      </c>
      <c r="AQ9">
        <v>3</v>
      </c>
      <c r="AR9">
        <v>6</v>
      </c>
      <c r="AS9">
        <v>10</v>
      </c>
      <c r="AV9">
        <v>15</v>
      </c>
      <c r="AW9">
        <v>17</v>
      </c>
      <c r="AX9">
        <v>15</v>
      </c>
      <c r="AY9">
        <v>13</v>
      </c>
      <c r="AZ9">
        <v>10</v>
      </c>
      <c r="BA9">
        <v>9</v>
      </c>
      <c r="BB9">
        <v>4</v>
      </c>
      <c r="BC9">
        <v>3</v>
      </c>
      <c r="BD9">
        <v>5</v>
      </c>
      <c r="BE9">
        <v>9</v>
      </c>
      <c r="BK9">
        <f>(AW9+2*AN9+AO9)/4</f>
        <v>13.5</v>
      </c>
      <c r="BL9">
        <f t="shared" si="0"/>
        <v>9.75</v>
      </c>
      <c r="BM9">
        <f t="shared" si="0"/>
        <v>5.5</v>
      </c>
      <c r="BN9">
        <f t="shared" si="0"/>
        <v>4</v>
      </c>
      <c r="BO9">
        <f t="shared" si="0"/>
        <v>6.25</v>
      </c>
      <c r="BP9">
        <f t="shared" si="0"/>
        <v>6.5</v>
      </c>
      <c r="BQ9">
        <f t="shared" si="0"/>
        <v>2.5</v>
      </c>
      <c r="BR9">
        <f t="shared" si="0"/>
        <v>3.75</v>
      </c>
      <c r="BS9">
        <f t="shared" si="0"/>
        <v>11.75</v>
      </c>
      <c r="BT9">
        <f>(AV9+2*AW9+AN9)/4</f>
        <v>15.5</v>
      </c>
      <c r="BU9" s="8"/>
      <c r="BV9" s="26">
        <f>MAX(BK9:BT9)</f>
        <v>15.5</v>
      </c>
      <c r="BW9" s="26">
        <f>MIN(BK9:BT9)</f>
        <v>2.5</v>
      </c>
      <c r="BX9" s="27">
        <f>(BV9-BW9)/4+BW9</f>
        <v>5.75</v>
      </c>
      <c r="BZ9">
        <f t="shared" si="1"/>
        <v>1</v>
      </c>
      <c r="CA9">
        <f t="shared" si="1"/>
        <v>1</v>
      </c>
      <c r="CB9">
        <f t="shared" si="1"/>
        <v>0</v>
      </c>
      <c r="CC9">
        <f t="shared" si="1"/>
        <v>0</v>
      </c>
      <c r="CD9">
        <f t="shared" si="1"/>
        <v>1</v>
      </c>
      <c r="CE9">
        <f t="shared" si="1"/>
        <v>1</v>
      </c>
      <c r="CF9">
        <f t="shared" si="1"/>
        <v>0</v>
      </c>
      <c r="CG9">
        <f t="shared" si="1"/>
        <v>0</v>
      </c>
      <c r="CH9">
        <f t="shared" si="1"/>
        <v>1</v>
      </c>
      <c r="CI9">
        <f t="shared" si="1"/>
        <v>1</v>
      </c>
      <c r="CJ9" s="8">
        <f>SUM(BZ9:CI9)</f>
        <v>6</v>
      </c>
      <c r="CK9" s="8">
        <v>441</v>
      </c>
      <c r="CL9" t="s">
        <v>55</v>
      </c>
    </row>
    <row r="10" spans="2:98" s="3" customFormat="1" ht="12.75">
      <c r="B10" s="33" t="s">
        <v>51</v>
      </c>
      <c r="C10" s="3" t="s">
        <v>51</v>
      </c>
      <c r="BK10"/>
      <c r="BL10"/>
      <c r="BM10"/>
      <c r="BN10"/>
      <c r="BO10"/>
      <c r="BP10"/>
      <c r="BQ10"/>
      <c r="BR10"/>
      <c r="BS10"/>
      <c r="BT10"/>
      <c r="BU10" s="8"/>
      <c r="BV10" s="26"/>
      <c r="BW10" s="26"/>
      <c r="BX10" s="27"/>
      <c r="BY10"/>
      <c r="BZ10"/>
      <c r="CA10"/>
      <c r="CB10"/>
      <c r="CC10"/>
      <c r="CD10"/>
      <c r="CE10"/>
      <c r="CF10"/>
      <c r="CG10"/>
      <c r="CH10"/>
      <c r="CI10"/>
      <c r="CJ10" s="8"/>
      <c r="CK10" s="33" t="s">
        <v>51</v>
      </c>
      <c r="CN10" s="33"/>
      <c r="CO10" s="33"/>
      <c r="CP10" s="33"/>
      <c r="CQ10" s="33"/>
      <c r="CR10" s="33"/>
      <c r="CS10" s="33"/>
      <c r="CT10" s="33"/>
    </row>
    <row r="11" spans="73:88" ht="12.75">
      <c r="BU11" s="8"/>
      <c r="BV11" s="26"/>
      <c r="BW11" s="26"/>
      <c r="BX11" s="27"/>
      <c r="CJ11" s="8"/>
    </row>
    <row r="12" spans="1:90" ht="12.75">
      <c r="A12">
        <v>2</v>
      </c>
      <c r="B12" s="8">
        <v>442</v>
      </c>
      <c r="C12" t="s">
        <v>45</v>
      </c>
      <c r="D12" t="s">
        <v>56</v>
      </c>
      <c r="E12" t="s">
        <v>47</v>
      </c>
      <c r="F12" t="s">
        <v>48</v>
      </c>
      <c r="G12" t="s">
        <v>49</v>
      </c>
      <c r="H12">
        <v>25.6</v>
      </c>
      <c r="I12">
        <v>0.3</v>
      </c>
      <c r="J12">
        <v>0.7</v>
      </c>
      <c r="L12">
        <v>48</v>
      </c>
      <c r="M12">
        <v>245</v>
      </c>
      <c r="N12">
        <v>56</v>
      </c>
      <c r="O12">
        <v>430</v>
      </c>
      <c r="P12">
        <v>117</v>
      </c>
      <c r="Q12">
        <v>676</v>
      </c>
      <c r="R12">
        <v>120</v>
      </c>
      <c r="S12">
        <v>1140</v>
      </c>
      <c r="T12">
        <v>35.1</v>
      </c>
      <c r="U12">
        <v>4</v>
      </c>
      <c r="W12">
        <v>7</v>
      </c>
      <c r="X12">
        <v>13.9</v>
      </c>
      <c r="Z12">
        <v>64</v>
      </c>
      <c r="AA12">
        <v>74</v>
      </c>
      <c r="AB12">
        <v>49</v>
      </c>
      <c r="AC12">
        <v>48</v>
      </c>
      <c r="AD12">
        <v>75</v>
      </c>
      <c r="AE12">
        <v>96</v>
      </c>
      <c r="AF12">
        <v>156</v>
      </c>
      <c r="AG12">
        <v>228</v>
      </c>
      <c r="AH12">
        <v>244</v>
      </c>
      <c r="AI12">
        <v>106</v>
      </c>
      <c r="AJ12">
        <v>19</v>
      </c>
      <c r="AK12">
        <v>23</v>
      </c>
      <c r="AL12">
        <v>17</v>
      </c>
      <c r="AM12">
        <v>15</v>
      </c>
      <c r="AN12">
        <v>22</v>
      </c>
      <c r="AO12">
        <v>29</v>
      </c>
      <c r="AP12">
        <v>48</v>
      </c>
      <c r="AQ12">
        <v>69</v>
      </c>
      <c r="AR12">
        <v>74</v>
      </c>
      <c r="AS12">
        <v>31</v>
      </c>
      <c r="AV12">
        <v>6</v>
      </c>
      <c r="AW12">
        <v>6</v>
      </c>
      <c r="AX12">
        <v>4</v>
      </c>
      <c r="AY12">
        <v>4</v>
      </c>
      <c r="AZ12">
        <v>7</v>
      </c>
      <c r="BA12">
        <v>8</v>
      </c>
      <c r="BB12">
        <v>14</v>
      </c>
      <c r="BC12">
        <v>20</v>
      </c>
      <c r="BD12">
        <v>21</v>
      </c>
      <c r="BE12">
        <v>9</v>
      </c>
      <c r="BK12">
        <f>(AW12+2*AN12+AO12)/4</f>
        <v>19.75</v>
      </c>
      <c r="BL12">
        <f t="shared" si="0"/>
        <v>32</v>
      </c>
      <c r="BM12">
        <f t="shared" si="0"/>
        <v>48.5</v>
      </c>
      <c r="BN12">
        <f t="shared" si="0"/>
        <v>65</v>
      </c>
      <c r="BO12">
        <f t="shared" si="0"/>
        <v>62</v>
      </c>
      <c r="BP12">
        <f t="shared" si="0"/>
        <v>34</v>
      </c>
      <c r="BQ12">
        <f t="shared" si="0"/>
        <v>7.75</v>
      </c>
      <c r="BR12">
        <f t="shared" si="0"/>
        <v>1.5</v>
      </c>
      <c r="BS12">
        <f t="shared" si="0"/>
        <v>4.5</v>
      </c>
      <c r="BT12">
        <f>(AV12+2*AW12+AN12)/4</f>
        <v>10</v>
      </c>
      <c r="BU12" s="8"/>
      <c r="BV12" s="26">
        <f>MAX(BK12:BT12)</f>
        <v>65</v>
      </c>
      <c r="BW12" s="26">
        <f>MIN(BK12:BT12)</f>
        <v>1.5</v>
      </c>
      <c r="BX12" s="27">
        <f>(BV12-BW12)/4+BW12</f>
        <v>17.375</v>
      </c>
      <c r="BZ12">
        <f t="shared" si="1"/>
        <v>1</v>
      </c>
      <c r="CA12">
        <f t="shared" si="1"/>
        <v>1</v>
      </c>
      <c r="CB12">
        <f t="shared" si="1"/>
        <v>1</v>
      </c>
      <c r="CC12">
        <f t="shared" si="1"/>
        <v>1</v>
      </c>
      <c r="CD12">
        <f t="shared" si="1"/>
        <v>1</v>
      </c>
      <c r="CE12">
        <f t="shared" si="1"/>
        <v>1</v>
      </c>
      <c r="CF12">
        <f t="shared" si="1"/>
        <v>0</v>
      </c>
      <c r="CG12">
        <f t="shared" si="1"/>
        <v>0</v>
      </c>
      <c r="CH12">
        <f t="shared" si="1"/>
        <v>0</v>
      </c>
      <c r="CI12">
        <f t="shared" si="1"/>
        <v>0</v>
      </c>
      <c r="CJ12" s="8">
        <f>SUM(BZ12:CI12)</f>
        <v>6</v>
      </c>
      <c r="CK12" s="8">
        <v>442</v>
      </c>
      <c r="CL12" t="s">
        <v>47</v>
      </c>
    </row>
    <row r="13" spans="1:90" ht="12.75">
      <c r="A13">
        <v>2</v>
      </c>
      <c r="B13" s="8">
        <v>442</v>
      </c>
      <c r="C13" t="s">
        <v>45</v>
      </c>
      <c r="D13" t="s">
        <v>56</v>
      </c>
      <c r="E13" t="s">
        <v>50</v>
      </c>
      <c r="F13" t="s">
        <v>48</v>
      </c>
      <c r="G13" t="s">
        <v>49</v>
      </c>
      <c r="H13">
        <v>25.6</v>
      </c>
      <c r="I13">
        <v>0.3</v>
      </c>
      <c r="J13">
        <v>0.6</v>
      </c>
      <c r="L13">
        <v>41</v>
      </c>
      <c r="M13">
        <v>286</v>
      </c>
      <c r="N13">
        <v>64</v>
      </c>
      <c r="O13">
        <v>449</v>
      </c>
      <c r="P13">
        <v>157</v>
      </c>
      <c r="Q13">
        <v>735</v>
      </c>
      <c r="R13">
        <v>182</v>
      </c>
      <c r="S13">
        <v>1395</v>
      </c>
      <c r="T13">
        <v>43.6</v>
      </c>
      <c r="U13">
        <v>10</v>
      </c>
      <c r="W13">
        <v>9</v>
      </c>
      <c r="X13">
        <v>18.4</v>
      </c>
      <c r="Z13">
        <v>300</v>
      </c>
      <c r="AA13">
        <v>187</v>
      </c>
      <c r="AB13">
        <v>42</v>
      </c>
      <c r="AC13">
        <v>13</v>
      </c>
      <c r="AD13">
        <v>53</v>
      </c>
      <c r="AE13">
        <v>32</v>
      </c>
      <c r="AF13">
        <v>21</v>
      </c>
      <c r="AG13">
        <v>164</v>
      </c>
      <c r="AH13">
        <v>317</v>
      </c>
      <c r="AI13">
        <v>266</v>
      </c>
      <c r="AJ13">
        <v>98</v>
      </c>
      <c r="AK13">
        <v>62</v>
      </c>
      <c r="AL13">
        <v>12</v>
      </c>
      <c r="AM13">
        <v>3</v>
      </c>
      <c r="AN13">
        <v>15</v>
      </c>
      <c r="AO13">
        <v>10</v>
      </c>
      <c r="AP13">
        <v>6</v>
      </c>
      <c r="AQ13">
        <v>53</v>
      </c>
      <c r="AR13">
        <v>99</v>
      </c>
      <c r="AS13">
        <v>81</v>
      </c>
      <c r="AV13">
        <v>22</v>
      </c>
      <c r="AW13">
        <v>13</v>
      </c>
      <c r="AX13">
        <v>3</v>
      </c>
      <c r="AY13">
        <v>1</v>
      </c>
      <c r="AZ13">
        <v>4</v>
      </c>
      <c r="BA13">
        <v>2</v>
      </c>
      <c r="BB13">
        <v>2</v>
      </c>
      <c r="BC13">
        <v>12</v>
      </c>
      <c r="BD13">
        <v>23</v>
      </c>
      <c r="BE13">
        <v>19</v>
      </c>
      <c r="BK13">
        <f>(AW13+2*AN13+AO13)/4</f>
        <v>13.25</v>
      </c>
      <c r="BL13">
        <f t="shared" si="0"/>
        <v>10.25</v>
      </c>
      <c r="BM13">
        <f t="shared" si="0"/>
        <v>18.75</v>
      </c>
      <c r="BN13">
        <f t="shared" si="0"/>
        <v>52.75</v>
      </c>
      <c r="BO13">
        <f t="shared" si="0"/>
        <v>83</v>
      </c>
      <c r="BP13">
        <f t="shared" si="0"/>
        <v>65.25</v>
      </c>
      <c r="BQ13">
        <f t="shared" si="0"/>
        <v>20.25</v>
      </c>
      <c r="BR13">
        <f t="shared" si="0"/>
        <v>5.5</v>
      </c>
      <c r="BS13">
        <f t="shared" si="0"/>
        <v>14.25</v>
      </c>
      <c r="BT13">
        <f>(AV13+2*AW13+AN13)/4</f>
        <v>15.75</v>
      </c>
      <c r="BU13" s="8"/>
      <c r="BV13" s="26">
        <f>MAX(BK13:BT13)</f>
        <v>83</v>
      </c>
      <c r="BW13" s="26">
        <f>MIN(BK13:BT13)</f>
        <v>5.5</v>
      </c>
      <c r="BX13" s="27">
        <f>(BV13-BW13)/4+BW13</f>
        <v>24.875</v>
      </c>
      <c r="BZ13">
        <f t="shared" si="1"/>
        <v>0</v>
      </c>
      <c r="CA13">
        <f t="shared" si="1"/>
        <v>0</v>
      </c>
      <c r="CB13">
        <f t="shared" si="1"/>
        <v>0</v>
      </c>
      <c r="CC13">
        <f t="shared" si="1"/>
        <v>1</v>
      </c>
      <c r="CD13">
        <f t="shared" si="1"/>
        <v>1</v>
      </c>
      <c r="CE13">
        <f t="shared" si="1"/>
        <v>1</v>
      </c>
      <c r="CF13">
        <f t="shared" si="1"/>
        <v>0</v>
      </c>
      <c r="CG13">
        <f t="shared" si="1"/>
        <v>0</v>
      </c>
      <c r="CH13">
        <f t="shared" si="1"/>
        <v>0</v>
      </c>
      <c r="CI13">
        <f t="shared" si="1"/>
        <v>0</v>
      </c>
      <c r="CJ13" s="8">
        <f>SUM(BZ13:CI13)</f>
        <v>3</v>
      </c>
      <c r="CK13" s="8">
        <v>442</v>
      </c>
      <c r="CL13" t="s">
        <v>50</v>
      </c>
    </row>
    <row r="14" spans="2:89" ht="12.75">
      <c r="B14" s="8" t="s">
        <v>51</v>
      </c>
      <c r="C14" t="s">
        <v>51</v>
      </c>
      <c r="D14" s="4" t="s">
        <v>57</v>
      </c>
      <c r="F14" t="s">
        <v>58</v>
      </c>
      <c r="G14" t="s">
        <v>51</v>
      </c>
      <c r="BU14" s="8"/>
      <c r="BV14" s="26"/>
      <c r="BW14" s="26"/>
      <c r="BX14" s="27"/>
      <c r="CJ14" s="8"/>
      <c r="CK14" s="8" t="s">
        <v>51</v>
      </c>
    </row>
    <row r="15" spans="1:90" ht="12.75">
      <c r="A15">
        <v>2</v>
      </c>
      <c r="B15" s="8">
        <v>442</v>
      </c>
      <c r="C15" t="s">
        <v>45</v>
      </c>
      <c r="D15" t="s">
        <v>59</v>
      </c>
      <c r="E15" t="s">
        <v>47</v>
      </c>
      <c r="F15" t="s">
        <v>48</v>
      </c>
      <c r="G15" t="s">
        <v>49</v>
      </c>
      <c r="H15">
        <v>27.3</v>
      </c>
      <c r="I15">
        <v>0.2</v>
      </c>
      <c r="J15" t="s">
        <v>60</v>
      </c>
      <c r="L15">
        <v>63</v>
      </c>
      <c r="M15">
        <v>244</v>
      </c>
      <c r="N15">
        <v>34</v>
      </c>
      <c r="O15">
        <v>511</v>
      </c>
      <c r="P15">
        <v>91</v>
      </c>
      <c r="Q15">
        <v>756</v>
      </c>
      <c r="R15">
        <v>97</v>
      </c>
      <c r="S15">
        <v>1962</v>
      </c>
      <c r="T15">
        <v>40.7</v>
      </c>
      <c r="U15">
        <v>14</v>
      </c>
      <c r="W15">
        <v>7</v>
      </c>
      <c r="X15">
        <v>11.1</v>
      </c>
      <c r="Z15">
        <v>333</v>
      </c>
      <c r="AA15">
        <v>180</v>
      </c>
      <c r="AB15">
        <v>47</v>
      </c>
      <c r="AC15">
        <v>92</v>
      </c>
      <c r="AD15">
        <v>105</v>
      </c>
      <c r="AE15">
        <v>129</v>
      </c>
      <c r="AF15">
        <v>250</v>
      </c>
      <c r="AG15">
        <v>310</v>
      </c>
      <c r="AH15">
        <v>340</v>
      </c>
      <c r="AI15">
        <v>176</v>
      </c>
      <c r="AJ15">
        <v>70</v>
      </c>
      <c r="AK15">
        <v>37</v>
      </c>
      <c r="AL15">
        <v>10</v>
      </c>
      <c r="AM15">
        <v>19</v>
      </c>
      <c r="AN15">
        <v>21</v>
      </c>
      <c r="AO15">
        <v>26</v>
      </c>
      <c r="AP15">
        <v>51</v>
      </c>
      <c r="AQ15">
        <v>64</v>
      </c>
      <c r="AR15">
        <v>69</v>
      </c>
      <c r="AS15">
        <v>36</v>
      </c>
      <c r="AV15">
        <v>17</v>
      </c>
      <c r="AW15">
        <v>9</v>
      </c>
      <c r="AX15">
        <v>2</v>
      </c>
      <c r="AY15">
        <v>5</v>
      </c>
      <c r="AZ15">
        <v>5</v>
      </c>
      <c r="BA15">
        <v>7</v>
      </c>
      <c r="BB15">
        <v>13</v>
      </c>
      <c r="BC15">
        <v>16</v>
      </c>
      <c r="BD15">
        <v>17</v>
      </c>
      <c r="BE15">
        <v>9</v>
      </c>
      <c r="BK15">
        <f>(AW15+2*AN15+AO15)/4</f>
        <v>19.25</v>
      </c>
      <c r="BL15">
        <f t="shared" si="0"/>
        <v>31</v>
      </c>
      <c r="BM15">
        <f t="shared" si="0"/>
        <v>48</v>
      </c>
      <c r="BN15">
        <f t="shared" si="0"/>
        <v>62</v>
      </c>
      <c r="BO15">
        <f t="shared" si="0"/>
        <v>59.5</v>
      </c>
      <c r="BP15">
        <f t="shared" si="0"/>
        <v>35.25</v>
      </c>
      <c r="BQ15">
        <f t="shared" si="0"/>
        <v>9</v>
      </c>
      <c r="BR15">
        <f t="shared" si="0"/>
        <v>4.25</v>
      </c>
      <c r="BS15">
        <f t="shared" si="0"/>
        <v>10.75</v>
      </c>
      <c r="BT15">
        <f>(AV15+2*AW15+AN15)/4</f>
        <v>14</v>
      </c>
      <c r="BU15" s="8"/>
      <c r="BV15" s="26">
        <f>MAX(BK15:BT15)</f>
        <v>62</v>
      </c>
      <c r="BW15" s="26">
        <f>MIN(BK15:BT15)</f>
        <v>4.25</v>
      </c>
      <c r="BX15" s="27">
        <f>(BV15-BW15)/4+BW15</f>
        <v>18.6875</v>
      </c>
      <c r="BZ15">
        <f t="shared" si="1"/>
        <v>1</v>
      </c>
      <c r="CA15">
        <f t="shared" si="1"/>
        <v>1</v>
      </c>
      <c r="CB15">
        <f t="shared" si="1"/>
        <v>1</v>
      </c>
      <c r="CC15">
        <f t="shared" si="1"/>
        <v>1</v>
      </c>
      <c r="CD15">
        <f t="shared" si="1"/>
        <v>1</v>
      </c>
      <c r="CE15">
        <f t="shared" si="1"/>
        <v>1</v>
      </c>
      <c r="CF15">
        <f t="shared" si="1"/>
        <v>0</v>
      </c>
      <c r="CG15">
        <f t="shared" si="1"/>
        <v>0</v>
      </c>
      <c r="CH15">
        <f t="shared" si="1"/>
        <v>0</v>
      </c>
      <c r="CI15">
        <f t="shared" si="1"/>
        <v>0</v>
      </c>
      <c r="CJ15" s="8">
        <f>SUM(BZ15:CI15)</f>
        <v>6</v>
      </c>
      <c r="CK15" s="8">
        <v>442</v>
      </c>
      <c r="CL15" t="s">
        <v>47</v>
      </c>
    </row>
    <row r="16" spans="1:90" ht="12.75">
      <c r="A16">
        <v>2</v>
      </c>
      <c r="B16" s="8">
        <v>442</v>
      </c>
      <c r="C16" t="s">
        <v>45</v>
      </c>
      <c r="D16" t="s">
        <v>59</v>
      </c>
      <c r="E16" t="s">
        <v>53</v>
      </c>
      <c r="F16" t="s">
        <v>48</v>
      </c>
      <c r="G16" t="s">
        <v>49</v>
      </c>
      <c r="H16">
        <v>27.3</v>
      </c>
      <c r="I16">
        <v>0.2</v>
      </c>
      <c r="J16">
        <v>0.5</v>
      </c>
      <c r="L16">
        <v>55</v>
      </c>
      <c r="M16">
        <v>302</v>
      </c>
      <c r="N16">
        <v>64</v>
      </c>
      <c r="O16">
        <v>527</v>
      </c>
      <c r="P16">
        <v>129</v>
      </c>
      <c r="Q16">
        <v>830</v>
      </c>
      <c r="R16">
        <v>129</v>
      </c>
      <c r="S16">
        <v>2024</v>
      </c>
      <c r="T16">
        <v>43.8</v>
      </c>
      <c r="U16">
        <v>10</v>
      </c>
      <c r="W16">
        <v>9</v>
      </c>
      <c r="X16">
        <v>19.8</v>
      </c>
      <c r="Z16">
        <v>437</v>
      </c>
      <c r="AA16">
        <v>234</v>
      </c>
      <c r="AB16">
        <v>83</v>
      </c>
      <c r="AC16">
        <v>47</v>
      </c>
      <c r="AD16">
        <v>67</v>
      </c>
      <c r="AE16">
        <v>21</v>
      </c>
      <c r="AF16">
        <v>35</v>
      </c>
      <c r="AG16">
        <v>216</v>
      </c>
      <c r="AH16">
        <v>451</v>
      </c>
      <c r="AI16">
        <v>433</v>
      </c>
      <c r="AJ16">
        <v>95</v>
      </c>
      <c r="AK16">
        <v>51</v>
      </c>
      <c r="AL16">
        <v>17</v>
      </c>
      <c r="AM16">
        <v>10</v>
      </c>
      <c r="AN16">
        <v>14</v>
      </c>
      <c r="AO16">
        <v>4</v>
      </c>
      <c r="AP16">
        <v>8</v>
      </c>
      <c r="AQ16">
        <v>46</v>
      </c>
      <c r="AR16">
        <v>94</v>
      </c>
      <c r="AS16">
        <v>89</v>
      </c>
      <c r="AV16">
        <v>22</v>
      </c>
      <c r="AW16">
        <v>12</v>
      </c>
      <c r="AX16">
        <v>4</v>
      </c>
      <c r="AY16">
        <v>2</v>
      </c>
      <c r="AZ16">
        <v>3</v>
      </c>
      <c r="BA16">
        <v>1</v>
      </c>
      <c r="BB16">
        <v>2</v>
      </c>
      <c r="BC16">
        <v>11</v>
      </c>
      <c r="BD16">
        <v>22</v>
      </c>
      <c r="BE16">
        <v>21</v>
      </c>
      <c r="BK16">
        <f>(AW16+2*AN16+AO16)/4</f>
        <v>11</v>
      </c>
      <c r="BL16">
        <f t="shared" si="0"/>
        <v>7.5</v>
      </c>
      <c r="BM16">
        <f t="shared" si="0"/>
        <v>16.5</v>
      </c>
      <c r="BN16">
        <f t="shared" si="0"/>
        <v>48.5</v>
      </c>
      <c r="BO16">
        <f t="shared" si="0"/>
        <v>80.75</v>
      </c>
      <c r="BP16">
        <f t="shared" si="0"/>
        <v>68</v>
      </c>
      <c r="BQ16">
        <f t="shared" si="0"/>
        <v>22.25</v>
      </c>
      <c r="BR16">
        <f t="shared" si="0"/>
        <v>5.5</v>
      </c>
      <c r="BS16">
        <f t="shared" si="0"/>
        <v>14</v>
      </c>
      <c r="BT16">
        <f>(AV16+2*AW16+AN16)/4</f>
        <v>15</v>
      </c>
      <c r="BU16" s="8"/>
      <c r="BV16" s="26">
        <f>MAX(BK16:BT16)</f>
        <v>80.75</v>
      </c>
      <c r="BW16" s="26">
        <f>MIN(BK16:BT16)</f>
        <v>5.5</v>
      </c>
      <c r="BX16" s="27">
        <f>(BV16-BW16)/4+BW16</f>
        <v>24.3125</v>
      </c>
      <c r="BZ16">
        <f t="shared" si="1"/>
        <v>0</v>
      </c>
      <c r="CA16">
        <f t="shared" si="1"/>
        <v>0</v>
      </c>
      <c r="CB16">
        <f t="shared" si="1"/>
        <v>0</v>
      </c>
      <c r="CC16">
        <f t="shared" si="1"/>
        <v>1</v>
      </c>
      <c r="CD16">
        <f t="shared" si="1"/>
        <v>1</v>
      </c>
      <c r="CE16">
        <f t="shared" si="1"/>
        <v>1</v>
      </c>
      <c r="CF16">
        <f t="shared" si="1"/>
        <v>0</v>
      </c>
      <c r="CG16">
        <f t="shared" si="1"/>
        <v>0</v>
      </c>
      <c r="CH16">
        <f t="shared" si="1"/>
        <v>0</v>
      </c>
      <c r="CI16">
        <f t="shared" si="1"/>
        <v>0</v>
      </c>
      <c r="CJ16" s="8">
        <f>SUM(BZ16:CI16)</f>
        <v>3</v>
      </c>
      <c r="CK16" s="8">
        <v>442</v>
      </c>
      <c r="CL16" t="s">
        <v>53</v>
      </c>
    </row>
    <row r="17" spans="2:89" ht="12.75">
      <c r="B17" s="8" t="s">
        <v>51</v>
      </c>
      <c r="C17" t="s">
        <v>51</v>
      </c>
      <c r="D17" t="s">
        <v>51</v>
      </c>
      <c r="F17" t="s">
        <v>51</v>
      </c>
      <c r="G17" t="s">
        <v>51</v>
      </c>
      <c r="BU17" s="8"/>
      <c r="BV17" s="26"/>
      <c r="BW17" s="26"/>
      <c r="BX17" s="27"/>
      <c r="CJ17" s="8"/>
      <c r="CK17" s="8" t="s">
        <v>51</v>
      </c>
    </row>
    <row r="18" spans="1:90" ht="12.75">
      <c r="A18">
        <v>2</v>
      </c>
      <c r="B18" s="8">
        <v>442</v>
      </c>
      <c r="C18" t="s">
        <v>45</v>
      </c>
      <c r="D18" t="s">
        <v>61</v>
      </c>
      <c r="E18" t="s">
        <v>47</v>
      </c>
      <c r="F18" t="s">
        <v>48</v>
      </c>
      <c r="G18" t="s">
        <v>49</v>
      </c>
      <c r="H18">
        <v>23.3</v>
      </c>
      <c r="I18">
        <v>0.5</v>
      </c>
      <c r="J18">
        <v>0.6</v>
      </c>
      <c r="L18">
        <v>61</v>
      </c>
      <c r="M18">
        <v>250</v>
      </c>
      <c r="N18">
        <v>40</v>
      </c>
      <c r="O18">
        <v>500</v>
      </c>
      <c r="P18">
        <v>100</v>
      </c>
      <c r="Q18">
        <v>751</v>
      </c>
      <c r="R18">
        <v>118</v>
      </c>
      <c r="S18">
        <v>1508</v>
      </c>
      <c r="T18">
        <v>31.6</v>
      </c>
      <c r="U18">
        <v>14</v>
      </c>
      <c r="W18">
        <v>7</v>
      </c>
      <c r="X18">
        <v>11.1</v>
      </c>
      <c r="Z18">
        <v>146</v>
      </c>
      <c r="AA18">
        <v>128</v>
      </c>
      <c r="AB18">
        <v>57</v>
      </c>
      <c r="AC18">
        <v>75</v>
      </c>
      <c r="AD18">
        <v>92</v>
      </c>
      <c r="AE18">
        <v>136</v>
      </c>
      <c r="AF18">
        <v>202</v>
      </c>
      <c r="AG18">
        <v>263</v>
      </c>
      <c r="AH18">
        <v>246</v>
      </c>
      <c r="AI18">
        <v>163</v>
      </c>
      <c r="AJ18">
        <v>28</v>
      </c>
      <c r="AK18">
        <v>25</v>
      </c>
      <c r="AL18">
        <v>13</v>
      </c>
      <c r="AM18">
        <v>16</v>
      </c>
      <c r="AN18">
        <v>20</v>
      </c>
      <c r="AO18">
        <v>30</v>
      </c>
      <c r="AP18">
        <v>44</v>
      </c>
      <c r="AQ18">
        <v>57</v>
      </c>
      <c r="AR18">
        <v>53</v>
      </c>
      <c r="AS18">
        <v>35</v>
      </c>
      <c r="AV18">
        <v>10</v>
      </c>
      <c r="AW18">
        <v>8</v>
      </c>
      <c r="AX18">
        <v>4</v>
      </c>
      <c r="AY18">
        <v>5</v>
      </c>
      <c r="AZ18">
        <v>6</v>
      </c>
      <c r="BA18">
        <v>9</v>
      </c>
      <c r="BB18">
        <v>13</v>
      </c>
      <c r="BC18">
        <v>17</v>
      </c>
      <c r="BD18">
        <v>16</v>
      </c>
      <c r="BE18">
        <v>11</v>
      </c>
      <c r="BK18">
        <f>(AW18+2*AN18+AO18)/4</f>
        <v>19.5</v>
      </c>
      <c r="BL18">
        <f aca="true" t="shared" si="2" ref="BL18:BS19">(AN18+2*AO18+AP18)/4</f>
        <v>31</v>
      </c>
      <c r="BM18">
        <f t="shared" si="2"/>
        <v>43.75</v>
      </c>
      <c r="BN18">
        <f t="shared" si="2"/>
        <v>52.75</v>
      </c>
      <c r="BO18">
        <f t="shared" si="2"/>
        <v>49.5</v>
      </c>
      <c r="BP18">
        <f t="shared" si="2"/>
        <v>30.75</v>
      </c>
      <c r="BQ18">
        <f t="shared" si="2"/>
        <v>8.75</v>
      </c>
      <c r="BR18">
        <f t="shared" si="2"/>
        <v>2.5</v>
      </c>
      <c r="BS18">
        <f t="shared" si="2"/>
        <v>7</v>
      </c>
      <c r="BT18">
        <f>(AV18+2*AW18+AN18)/4</f>
        <v>11.5</v>
      </c>
      <c r="BU18" s="8"/>
      <c r="BV18" s="26">
        <f>MAX(BK18:BT18)</f>
        <v>52.75</v>
      </c>
      <c r="BW18" s="26">
        <f>MIN(BK18:BT18)</f>
        <v>2.5</v>
      </c>
      <c r="BX18" s="27">
        <f>(BV18-BW18)/4+BW18</f>
        <v>15.0625</v>
      </c>
      <c r="BZ18">
        <f aca="true" t="shared" si="3" ref="BZ18:CI19">IF(BK18&gt;$BX18,1,0)</f>
        <v>1</v>
      </c>
      <c r="CA18">
        <f t="shared" si="3"/>
        <v>1</v>
      </c>
      <c r="CB18">
        <f t="shared" si="3"/>
        <v>1</v>
      </c>
      <c r="CC18">
        <f t="shared" si="3"/>
        <v>1</v>
      </c>
      <c r="CD18">
        <f t="shared" si="3"/>
        <v>1</v>
      </c>
      <c r="CE18">
        <f t="shared" si="3"/>
        <v>1</v>
      </c>
      <c r="CF18">
        <f t="shared" si="3"/>
        <v>0</v>
      </c>
      <c r="CG18">
        <f t="shared" si="3"/>
        <v>0</v>
      </c>
      <c r="CH18">
        <f t="shared" si="3"/>
        <v>0</v>
      </c>
      <c r="CI18">
        <f t="shared" si="3"/>
        <v>0</v>
      </c>
      <c r="CJ18" s="8">
        <f>SUM(BZ18:CI18)</f>
        <v>6</v>
      </c>
      <c r="CK18" s="8">
        <v>442</v>
      </c>
      <c r="CL18" t="s">
        <v>47</v>
      </c>
    </row>
    <row r="19" spans="1:90" ht="12.75">
      <c r="A19">
        <v>2</v>
      </c>
      <c r="B19" s="8">
        <v>442</v>
      </c>
      <c r="C19" t="s">
        <v>45</v>
      </c>
      <c r="D19" t="s">
        <v>61</v>
      </c>
      <c r="E19" t="s">
        <v>62</v>
      </c>
      <c r="F19" t="s">
        <v>48</v>
      </c>
      <c r="G19" t="s">
        <v>49</v>
      </c>
      <c r="H19">
        <v>23.3</v>
      </c>
      <c r="I19">
        <v>0.5</v>
      </c>
      <c r="J19">
        <v>0.5</v>
      </c>
      <c r="L19">
        <v>41</v>
      </c>
      <c r="M19">
        <v>336</v>
      </c>
      <c r="N19">
        <v>63</v>
      </c>
      <c r="O19">
        <v>545</v>
      </c>
      <c r="P19">
        <v>100</v>
      </c>
      <c r="Q19">
        <v>881</v>
      </c>
      <c r="R19">
        <v>124</v>
      </c>
      <c r="S19">
        <v>1380</v>
      </c>
      <c r="T19">
        <v>38.1</v>
      </c>
      <c r="U19">
        <v>5</v>
      </c>
      <c r="W19">
        <v>9</v>
      </c>
      <c r="X19">
        <v>18.9</v>
      </c>
      <c r="Z19">
        <v>317</v>
      </c>
      <c r="AA19">
        <v>187</v>
      </c>
      <c r="AB19">
        <v>50</v>
      </c>
      <c r="AC19">
        <v>22</v>
      </c>
      <c r="AD19">
        <v>64</v>
      </c>
      <c r="AE19">
        <v>28</v>
      </c>
      <c r="AF19">
        <v>12</v>
      </c>
      <c r="AG19">
        <v>122</v>
      </c>
      <c r="AH19">
        <v>302</v>
      </c>
      <c r="AI19">
        <v>280</v>
      </c>
      <c r="AJ19">
        <v>87</v>
      </c>
      <c r="AK19">
        <v>49</v>
      </c>
      <c r="AL19">
        <v>13</v>
      </c>
      <c r="AM19">
        <v>6</v>
      </c>
      <c r="AN19">
        <v>18</v>
      </c>
      <c r="AO19">
        <v>7</v>
      </c>
      <c r="AP19">
        <v>3</v>
      </c>
      <c r="AQ19">
        <v>35</v>
      </c>
      <c r="AR19">
        <v>83</v>
      </c>
      <c r="AS19">
        <v>76</v>
      </c>
      <c r="AV19">
        <v>23</v>
      </c>
      <c r="AW19">
        <v>13</v>
      </c>
      <c r="AX19">
        <v>4</v>
      </c>
      <c r="AY19">
        <v>2</v>
      </c>
      <c r="AZ19">
        <v>5</v>
      </c>
      <c r="BA19">
        <v>2</v>
      </c>
      <c r="BB19">
        <v>1</v>
      </c>
      <c r="BC19">
        <v>9</v>
      </c>
      <c r="BD19">
        <v>22</v>
      </c>
      <c r="BE19">
        <v>20</v>
      </c>
      <c r="BK19">
        <f>(AW19+2*AN19+AO19)/4</f>
        <v>14</v>
      </c>
      <c r="BL19">
        <f t="shared" si="2"/>
        <v>8.75</v>
      </c>
      <c r="BM19">
        <f t="shared" si="2"/>
        <v>12</v>
      </c>
      <c r="BN19">
        <f t="shared" si="2"/>
        <v>39</v>
      </c>
      <c r="BO19">
        <f t="shared" si="2"/>
        <v>69.25</v>
      </c>
      <c r="BP19">
        <f t="shared" si="2"/>
        <v>58.75</v>
      </c>
      <c r="BQ19">
        <f t="shared" si="2"/>
        <v>19</v>
      </c>
      <c r="BR19">
        <f t="shared" si="2"/>
        <v>5.75</v>
      </c>
      <c r="BS19">
        <f t="shared" si="2"/>
        <v>14.75</v>
      </c>
      <c r="BT19">
        <f>(AV19+2*AW19+AN19)/4</f>
        <v>16.75</v>
      </c>
      <c r="BU19" s="8"/>
      <c r="BV19" s="26">
        <f>MAX(BK19:BT19)</f>
        <v>69.25</v>
      </c>
      <c r="BW19" s="26">
        <f>MIN(BK19:BT19)</f>
        <v>5.75</v>
      </c>
      <c r="BX19" s="27">
        <f>(BV19-BW19)/4+BW19</f>
        <v>21.625</v>
      </c>
      <c r="BZ19">
        <f t="shared" si="3"/>
        <v>0</v>
      </c>
      <c r="CA19">
        <f t="shared" si="3"/>
        <v>0</v>
      </c>
      <c r="CB19">
        <f t="shared" si="3"/>
        <v>0</v>
      </c>
      <c r="CC19">
        <f t="shared" si="3"/>
        <v>1</v>
      </c>
      <c r="CD19">
        <f t="shared" si="3"/>
        <v>1</v>
      </c>
      <c r="CE19">
        <f t="shared" si="3"/>
        <v>1</v>
      </c>
      <c r="CF19">
        <f t="shared" si="3"/>
        <v>0</v>
      </c>
      <c r="CG19">
        <f t="shared" si="3"/>
        <v>0</v>
      </c>
      <c r="CH19">
        <f t="shared" si="3"/>
        <v>0</v>
      </c>
      <c r="CI19">
        <f t="shared" si="3"/>
        <v>0</v>
      </c>
      <c r="CJ19" s="8">
        <f>SUM(BZ19:CI19)</f>
        <v>3</v>
      </c>
      <c r="CK19" s="8">
        <v>442</v>
      </c>
      <c r="CL19" t="s">
        <v>62</v>
      </c>
    </row>
    <row r="20" spans="2:89" ht="12.75">
      <c r="B20" s="8" t="s">
        <v>51</v>
      </c>
      <c r="C20" t="s">
        <v>51</v>
      </c>
      <c r="D20" t="s">
        <v>51</v>
      </c>
      <c r="F20" t="s">
        <v>51</v>
      </c>
      <c r="G20" t="s">
        <v>51</v>
      </c>
      <c r="BU20" s="8"/>
      <c r="BV20" s="26"/>
      <c r="BW20" s="26"/>
      <c r="BX20" s="27"/>
      <c r="CJ20" s="8"/>
      <c r="CK20" s="8" t="s">
        <v>51</v>
      </c>
    </row>
    <row r="21" spans="1:90" ht="12.75">
      <c r="A21">
        <v>2</v>
      </c>
      <c r="B21" s="8">
        <v>442</v>
      </c>
      <c r="C21" t="s">
        <v>45</v>
      </c>
      <c r="D21" t="s">
        <v>63</v>
      </c>
      <c r="E21" t="s">
        <v>47</v>
      </c>
      <c r="F21" t="s">
        <v>48</v>
      </c>
      <c r="G21" t="s">
        <v>49</v>
      </c>
      <c r="H21">
        <v>26.8</v>
      </c>
      <c r="I21">
        <v>0.6</v>
      </c>
      <c r="J21">
        <v>0.7</v>
      </c>
      <c r="L21">
        <v>51</v>
      </c>
      <c r="M21">
        <v>219</v>
      </c>
      <c r="N21">
        <v>22</v>
      </c>
      <c r="O21">
        <v>452</v>
      </c>
      <c r="P21">
        <v>110</v>
      </c>
      <c r="Q21">
        <v>672</v>
      </c>
      <c r="R21">
        <v>115</v>
      </c>
      <c r="S21">
        <v>1356</v>
      </c>
      <c r="T21">
        <v>38.8</v>
      </c>
      <c r="U21">
        <v>8</v>
      </c>
      <c r="W21">
        <v>7</v>
      </c>
      <c r="X21">
        <v>13.4</v>
      </c>
      <c r="Z21">
        <v>224</v>
      </c>
      <c r="AA21">
        <v>49</v>
      </c>
      <c r="AB21">
        <v>52</v>
      </c>
      <c r="AC21">
        <v>56</v>
      </c>
      <c r="AD21">
        <v>79</v>
      </c>
      <c r="AE21">
        <v>120</v>
      </c>
      <c r="AF21">
        <v>218</v>
      </c>
      <c r="AG21">
        <v>254</v>
      </c>
      <c r="AH21">
        <v>213</v>
      </c>
      <c r="AI21">
        <v>91</v>
      </c>
      <c r="AJ21">
        <v>65</v>
      </c>
      <c r="AK21">
        <v>14</v>
      </c>
      <c r="AL21">
        <v>17</v>
      </c>
      <c r="AM21">
        <v>16</v>
      </c>
      <c r="AN21">
        <v>22</v>
      </c>
      <c r="AO21">
        <v>34</v>
      </c>
      <c r="AP21">
        <v>61</v>
      </c>
      <c r="AQ21">
        <v>73</v>
      </c>
      <c r="AR21">
        <v>60</v>
      </c>
      <c r="AS21">
        <v>25</v>
      </c>
      <c r="AV21">
        <v>17</v>
      </c>
      <c r="AW21">
        <v>4</v>
      </c>
      <c r="AX21">
        <v>4</v>
      </c>
      <c r="AY21">
        <v>4</v>
      </c>
      <c r="AZ21">
        <v>6</v>
      </c>
      <c r="BA21">
        <v>9</v>
      </c>
      <c r="BB21">
        <v>16</v>
      </c>
      <c r="BC21">
        <v>19</v>
      </c>
      <c r="BD21">
        <v>16</v>
      </c>
      <c r="BE21">
        <v>7</v>
      </c>
      <c r="BK21">
        <f>(AW21+2*AN21+AO21)/4</f>
        <v>20.5</v>
      </c>
      <c r="BL21">
        <f aca="true" t="shared" si="4" ref="BL21:BS22">(AN21+2*AO21+AP21)/4</f>
        <v>37.75</v>
      </c>
      <c r="BM21">
        <f t="shared" si="4"/>
        <v>57.25</v>
      </c>
      <c r="BN21">
        <f t="shared" si="4"/>
        <v>66.75</v>
      </c>
      <c r="BO21">
        <f t="shared" si="4"/>
        <v>54.5</v>
      </c>
      <c r="BP21">
        <f t="shared" si="4"/>
        <v>27.5</v>
      </c>
      <c r="BQ21">
        <f t="shared" si="4"/>
        <v>6.25</v>
      </c>
      <c r="BR21">
        <f t="shared" si="4"/>
        <v>4.25</v>
      </c>
      <c r="BS21">
        <f t="shared" si="4"/>
        <v>9.5</v>
      </c>
      <c r="BT21">
        <f>(AV21+2*AW21+AN21)/4</f>
        <v>11.75</v>
      </c>
      <c r="BU21" s="8"/>
      <c r="BV21" s="26">
        <f>MAX(BK21:BT21)</f>
        <v>66.75</v>
      </c>
      <c r="BW21" s="26">
        <f>MIN(BK21:BT21)</f>
        <v>4.25</v>
      </c>
      <c r="BX21" s="27">
        <f>(BV21-BW21)/4+BW21</f>
        <v>19.875</v>
      </c>
      <c r="BZ21">
        <f aca="true" t="shared" si="5" ref="BZ21:CI22">IF(BK21&gt;$BX21,1,0)</f>
        <v>1</v>
      </c>
      <c r="CA21">
        <f t="shared" si="5"/>
        <v>1</v>
      </c>
      <c r="CB21">
        <f t="shared" si="5"/>
        <v>1</v>
      </c>
      <c r="CC21">
        <f t="shared" si="5"/>
        <v>1</v>
      </c>
      <c r="CD21">
        <f t="shared" si="5"/>
        <v>1</v>
      </c>
      <c r="CE21">
        <f t="shared" si="5"/>
        <v>1</v>
      </c>
      <c r="CF21">
        <f t="shared" si="5"/>
        <v>0</v>
      </c>
      <c r="CG21">
        <f t="shared" si="5"/>
        <v>0</v>
      </c>
      <c r="CH21">
        <f t="shared" si="5"/>
        <v>0</v>
      </c>
      <c r="CI21">
        <f t="shared" si="5"/>
        <v>0</v>
      </c>
      <c r="CJ21" s="8">
        <f>SUM(BZ21:CI21)</f>
        <v>6</v>
      </c>
      <c r="CK21" s="8">
        <v>442</v>
      </c>
      <c r="CL21" t="s">
        <v>47</v>
      </c>
    </row>
    <row r="22" spans="1:90" ht="12.75">
      <c r="A22">
        <v>2</v>
      </c>
      <c r="B22" s="8">
        <v>442</v>
      </c>
      <c r="C22" t="s">
        <v>45</v>
      </c>
      <c r="D22" t="s">
        <v>63</v>
      </c>
      <c r="E22" t="s">
        <v>64</v>
      </c>
      <c r="F22" t="s">
        <v>48</v>
      </c>
      <c r="G22" t="s">
        <v>49</v>
      </c>
      <c r="H22">
        <v>26.8</v>
      </c>
      <c r="I22">
        <v>0.6</v>
      </c>
      <c r="J22">
        <v>0.6</v>
      </c>
      <c r="L22">
        <v>57</v>
      </c>
      <c r="M22">
        <v>278</v>
      </c>
      <c r="N22">
        <v>65</v>
      </c>
      <c r="O22">
        <v>476</v>
      </c>
      <c r="P22">
        <v>94</v>
      </c>
      <c r="Q22">
        <v>754</v>
      </c>
      <c r="R22">
        <v>105</v>
      </c>
      <c r="S22">
        <v>1995</v>
      </c>
      <c r="T22">
        <v>46.3</v>
      </c>
      <c r="U22">
        <v>6</v>
      </c>
      <c r="W22">
        <v>8</v>
      </c>
      <c r="X22">
        <v>19.3</v>
      </c>
      <c r="Z22">
        <v>313</v>
      </c>
      <c r="AA22">
        <v>131</v>
      </c>
      <c r="AB22">
        <v>40</v>
      </c>
      <c r="AC22">
        <v>56</v>
      </c>
      <c r="AD22">
        <v>90</v>
      </c>
      <c r="AE22">
        <v>40</v>
      </c>
      <c r="AF22">
        <v>69</v>
      </c>
      <c r="AG22">
        <v>308</v>
      </c>
      <c r="AH22">
        <v>525</v>
      </c>
      <c r="AI22">
        <v>423</v>
      </c>
      <c r="AJ22">
        <v>70</v>
      </c>
      <c r="AK22">
        <v>29</v>
      </c>
      <c r="AL22">
        <v>9</v>
      </c>
      <c r="AM22">
        <v>13</v>
      </c>
      <c r="AN22">
        <v>20</v>
      </c>
      <c r="AO22">
        <v>8</v>
      </c>
      <c r="AP22">
        <v>16</v>
      </c>
      <c r="AQ22">
        <v>72</v>
      </c>
      <c r="AR22">
        <v>119</v>
      </c>
      <c r="AS22">
        <v>94</v>
      </c>
      <c r="AV22">
        <v>16</v>
      </c>
      <c r="AW22">
        <v>7</v>
      </c>
      <c r="AX22">
        <v>2</v>
      </c>
      <c r="AY22">
        <v>3</v>
      </c>
      <c r="AZ22">
        <v>5</v>
      </c>
      <c r="BA22">
        <v>2</v>
      </c>
      <c r="BB22">
        <v>3</v>
      </c>
      <c r="BC22">
        <v>15</v>
      </c>
      <c r="BD22">
        <v>26</v>
      </c>
      <c r="BE22">
        <v>21</v>
      </c>
      <c r="BK22">
        <f>(AW22+2*AN22+AO22)/4</f>
        <v>13.75</v>
      </c>
      <c r="BL22">
        <f t="shared" si="4"/>
        <v>13</v>
      </c>
      <c r="BM22">
        <f t="shared" si="4"/>
        <v>28</v>
      </c>
      <c r="BN22">
        <f t="shared" si="4"/>
        <v>69.75</v>
      </c>
      <c r="BO22">
        <f t="shared" si="4"/>
        <v>101</v>
      </c>
      <c r="BP22">
        <f t="shared" si="4"/>
        <v>76.75</v>
      </c>
      <c r="BQ22">
        <f t="shared" si="4"/>
        <v>23.5</v>
      </c>
      <c r="BR22">
        <f t="shared" si="4"/>
        <v>4</v>
      </c>
      <c r="BS22">
        <f t="shared" si="4"/>
        <v>9.75</v>
      </c>
      <c r="BT22">
        <f>(AV22+2*AW22+AN22)/4</f>
        <v>12.5</v>
      </c>
      <c r="BU22" s="8"/>
      <c r="BV22" s="26">
        <f>MAX(BK22:BT22)</f>
        <v>101</v>
      </c>
      <c r="BW22" s="26">
        <f>MIN(BK22:BT22)</f>
        <v>4</v>
      </c>
      <c r="BX22" s="27">
        <f>(BV22-BW22)/4+BW22</f>
        <v>28.25</v>
      </c>
      <c r="BZ22">
        <f t="shared" si="5"/>
        <v>0</v>
      </c>
      <c r="CA22">
        <f t="shared" si="5"/>
        <v>0</v>
      </c>
      <c r="CB22">
        <f t="shared" si="5"/>
        <v>0</v>
      </c>
      <c r="CC22">
        <f t="shared" si="5"/>
        <v>1</v>
      </c>
      <c r="CD22">
        <f t="shared" si="5"/>
        <v>1</v>
      </c>
      <c r="CE22">
        <f t="shared" si="5"/>
        <v>1</v>
      </c>
      <c r="CF22">
        <f t="shared" si="5"/>
        <v>0</v>
      </c>
      <c r="CG22">
        <f t="shared" si="5"/>
        <v>0</v>
      </c>
      <c r="CH22">
        <f t="shared" si="5"/>
        <v>0</v>
      </c>
      <c r="CI22">
        <f t="shared" si="5"/>
        <v>0</v>
      </c>
      <c r="CJ22" s="8">
        <f>SUM(BZ22:CI22)</f>
        <v>3</v>
      </c>
      <c r="CK22" s="8">
        <v>442</v>
      </c>
      <c r="CL22" t="s">
        <v>64</v>
      </c>
    </row>
    <row r="23" spans="2:89" ht="12.75">
      <c r="B23" s="8" t="s">
        <v>51</v>
      </c>
      <c r="F23" t="s">
        <v>51</v>
      </c>
      <c r="G23" t="s">
        <v>51</v>
      </c>
      <c r="BU23" s="8"/>
      <c r="BV23" s="26"/>
      <c r="BW23" s="26"/>
      <c r="BX23" s="27"/>
      <c r="CJ23" s="8"/>
      <c r="CK23" s="8" t="s">
        <v>51</v>
      </c>
    </row>
    <row r="24" spans="1:90" ht="12.75">
      <c r="A24">
        <v>2</v>
      </c>
      <c r="B24" s="8">
        <v>442</v>
      </c>
      <c r="C24" t="s">
        <v>45</v>
      </c>
      <c r="D24" t="s">
        <v>65</v>
      </c>
      <c r="E24" t="s">
        <v>47</v>
      </c>
      <c r="F24" t="s">
        <v>48</v>
      </c>
      <c r="G24" t="s">
        <v>49</v>
      </c>
      <c r="H24">
        <v>26.2</v>
      </c>
      <c r="I24">
        <v>0.4</v>
      </c>
      <c r="J24">
        <v>0.8</v>
      </c>
      <c r="L24">
        <v>65</v>
      </c>
      <c r="M24">
        <v>0.271</v>
      </c>
      <c r="N24">
        <v>0.054</v>
      </c>
      <c r="O24">
        <v>0.504</v>
      </c>
      <c r="P24">
        <v>0.096</v>
      </c>
      <c r="Q24">
        <v>0.776</v>
      </c>
      <c r="R24">
        <v>0.103</v>
      </c>
      <c r="S24">
        <v>2084</v>
      </c>
      <c r="T24">
        <v>39.9</v>
      </c>
      <c r="U24">
        <v>8</v>
      </c>
      <c r="W24">
        <v>7</v>
      </c>
      <c r="X24">
        <v>12.3</v>
      </c>
      <c r="Z24">
        <v>137</v>
      </c>
      <c r="AA24">
        <v>120</v>
      </c>
      <c r="AB24">
        <v>94</v>
      </c>
      <c r="AC24">
        <v>87</v>
      </c>
      <c r="AD24">
        <v>158</v>
      </c>
      <c r="AE24">
        <v>169</v>
      </c>
      <c r="AF24">
        <v>287</v>
      </c>
      <c r="AG24">
        <v>374</v>
      </c>
      <c r="AH24">
        <v>395</v>
      </c>
      <c r="AI24">
        <v>265</v>
      </c>
      <c r="AJ24">
        <v>26</v>
      </c>
      <c r="AK24">
        <v>23</v>
      </c>
      <c r="AL24">
        <v>18</v>
      </c>
      <c r="AM24">
        <v>17</v>
      </c>
      <c r="AN24">
        <v>31</v>
      </c>
      <c r="AO24">
        <v>33</v>
      </c>
      <c r="AP24">
        <v>56</v>
      </c>
      <c r="AQ24">
        <v>74</v>
      </c>
      <c r="AR24">
        <v>77</v>
      </c>
      <c r="AS24">
        <v>52</v>
      </c>
      <c r="AV24">
        <v>7</v>
      </c>
      <c r="AW24">
        <v>6</v>
      </c>
      <c r="AX24">
        <v>5</v>
      </c>
      <c r="AY24">
        <v>4</v>
      </c>
      <c r="AZ24">
        <v>8</v>
      </c>
      <c r="BA24">
        <v>8</v>
      </c>
      <c r="BB24">
        <v>14</v>
      </c>
      <c r="BC24">
        <v>18</v>
      </c>
      <c r="BD24">
        <v>19</v>
      </c>
      <c r="BE24">
        <v>13</v>
      </c>
      <c r="BK24">
        <f>(AW24+2*AN24+AO24)/4</f>
        <v>25.25</v>
      </c>
      <c r="BL24">
        <f aca="true" t="shared" si="6" ref="BL24:BS25">(AN24+2*AO24+AP24)/4</f>
        <v>38.25</v>
      </c>
      <c r="BM24">
        <f t="shared" si="6"/>
        <v>54.75</v>
      </c>
      <c r="BN24">
        <f t="shared" si="6"/>
        <v>70.25</v>
      </c>
      <c r="BO24">
        <f t="shared" si="6"/>
        <v>70</v>
      </c>
      <c r="BP24">
        <f t="shared" si="6"/>
        <v>45.25</v>
      </c>
      <c r="BQ24">
        <f t="shared" si="6"/>
        <v>13</v>
      </c>
      <c r="BR24">
        <f t="shared" si="6"/>
        <v>1.75</v>
      </c>
      <c r="BS24">
        <f t="shared" si="6"/>
        <v>5</v>
      </c>
      <c r="BT24">
        <f>(AV24+2*AW24+AN24)/4</f>
        <v>12.5</v>
      </c>
      <c r="BU24" s="8"/>
      <c r="BV24" s="26">
        <f>MAX(BK24:BT24)</f>
        <v>70.25</v>
      </c>
      <c r="BW24" s="26">
        <f>MIN(BK24:BT24)</f>
        <v>1.75</v>
      </c>
      <c r="BX24" s="27">
        <f>(BV24-BW24)/4+BW24</f>
        <v>18.875</v>
      </c>
      <c r="BZ24">
        <f aca="true" t="shared" si="7" ref="BZ24:CI25">IF(BK24&gt;$BX24,1,0)</f>
        <v>1</v>
      </c>
      <c r="CA24">
        <f t="shared" si="7"/>
        <v>1</v>
      </c>
      <c r="CB24">
        <f t="shared" si="7"/>
        <v>1</v>
      </c>
      <c r="CC24">
        <f t="shared" si="7"/>
        <v>1</v>
      </c>
      <c r="CD24">
        <f t="shared" si="7"/>
        <v>1</v>
      </c>
      <c r="CE24">
        <f t="shared" si="7"/>
        <v>1</v>
      </c>
      <c r="CF24">
        <f t="shared" si="7"/>
        <v>0</v>
      </c>
      <c r="CG24">
        <f t="shared" si="7"/>
        <v>0</v>
      </c>
      <c r="CH24">
        <f t="shared" si="7"/>
        <v>0</v>
      </c>
      <c r="CI24">
        <f t="shared" si="7"/>
        <v>0</v>
      </c>
      <c r="CJ24" s="8">
        <f>SUM(BZ24:CI24)</f>
        <v>6</v>
      </c>
      <c r="CK24" s="8">
        <v>442</v>
      </c>
      <c r="CL24" t="s">
        <v>47</v>
      </c>
    </row>
    <row r="25" spans="1:90" ht="12.75">
      <c r="A25">
        <v>2</v>
      </c>
      <c r="B25" s="8">
        <v>442</v>
      </c>
      <c r="C25" t="s">
        <v>45</v>
      </c>
      <c r="D25" t="s">
        <v>65</v>
      </c>
      <c r="E25" t="s">
        <v>55</v>
      </c>
      <c r="F25" t="s">
        <v>48</v>
      </c>
      <c r="G25" t="s">
        <v>49</v>
      </c>
      <c r="H25">
        <v>26.2</v>
      </c>
      <c r="I25">
        <v>0.4</v>
      </c>
      <c r="J25">
        <v>0.3</v>
      </c>
      <c r="L25">
        <v>61</v>
      </c>
      <c r="M25">
        <v>0.333</v>
      </c>
      <c r="N25">
        <v>0.089</v>
      </c>
      <c r="O25">
        <v>0.538</v>
      </c>
      <c r="P25">
        <v>0.151</v>
      </c>
      <c r="Q25">
        <v>0.872</v>
      </c>
      <c r="R25">
        <v>0.14</v>
      </c>
      <c r="S25">
        <v>2150</v>
      </c>
      <c r="T25">
        <v>37.7</v>
      </c>
      <c r="U25">
        <v>12</v>
      </c>
      <c r="W25">
        <v>9</v>
      </c>
      <c r="X25">
        <v>14.3</v>
      </c>
      <c r="Z25">
        <v>387</v>
      </c>
      <c r="AA25">
        <v>204</v>
      </c>
      <c r="AB25">
        <v>102</v>
      </c>
      <c r="AC25">
        <v>58</v>
      </c>
      <c r="AD25">
        <v>82</v>
      </c>
      <c r="AE25">
        <v>120</v>
      </c>
      <c r="AF25">
        <v>157</v>
      </c>
      <c r="AG25">
        <v>271</v>
      </c>
      <c r="AH25">
        <v>388</v>
      </c>
      <c r="AI25">
        <v>381</v>
      </c>
      <c r="AJ25">
        <v>73</v>
      </c>
      <c r="AK25">
        <v>39</v>
      </c>
      <c r="AL25">
        <v>19</v>
      </c>
      <c r="AM25">
        <v>11</v>
      </c>
      <c r="AN25">
        <v>15</v>
      </c>
      <c r="AO25">
        <v>22</v>
      </c>
      <c r="AP25">
        <v>29</v>
      </c>
      <c r="AQ25">
        <v>51</v>
      </c>
      <c r="AR25">
        <v>72</v>
      </c>
      <c r="AS25">
        <v>70</v>
      </c>
      <c r="AV25">
        <v>18</v>
      </c>
      <c r="AW25">
        <v>9</v>
      </c>
      <c r="AX25">
        <v>5</v>
      </c>
      <c r="AY25">
        <v>3</v>
      </c>
      <c r="AZ25">
        <v>4</v>
      </c>
      <c r="BA25">
        <v>6</v>
      </c>
      <c r="BB25">
        <v>7</v>
      </c>
      <c r="BC25">
        <v>13</v>
      </c>
      <c r="BD25">
        <v>18</v>
      </c>
      <c r="BE25">
        <v>18</v>
      </c>
      <c r="BK25">
        <f>(AW25+2*AN25+AO25)/4</f>
        <v>15.25</v>
      </c>
      <c r="BL25">
        <f t="shared" si="6"/>
        <v>22</v>
      </c>
      <c r="BM25">
        <f t="shared" si="6"/>
        <v>32.75</v>
      </c>
      <c r="BN25">
        <f t="shared" si="6"/>
        <v>50.75</v>
      </c>
      <c r="BO25">
        <f t="shared" si="6"/>
        <v>66.25</v>
      </c>
      <c r="BP25">
        <f t="shared" si="6"/>
        <v>53</v>
      </c>
      <c r="BQ25">
        <f t="shared" si="6"/>
        <v>17.5</v>
      </c>
      <c r="BR25">
        <f t="shared" si="6"/>
        <v>4.5</v>
      </c>
      <c r="BS25">
        <f t="shared" si="6"/>
        <v>11.25</v>
      </c>
      <c r="BT25">
        <f>(AV25+2*AW25+AN25)/4</f>
        <v>12.75</v>
      </c>
      <c r="BU25" s="8"/>
      <c r="BV25" s="26">
        <f>MAX(BK25:BT25)</f>
        <v>66.25</v>
      </c>
      <c r="BW25" s="26">
        <f>MIN(BK25:BT25)</f>
        <v>4.5</v>
      </c>
      <c r="BX25" s="27">
        <f>(BV25-BW25)/4+BW25</f>
        <v>19.9375</v>
      </c>
      <c r="BZ25">
        <f t="shared" si="7"/>
        <v>0</v>
      </c>
      <c r="CA25">
        <f t="shared" si="7"/>
        <v>1</v>
      </c>
      <c r="CB25">
        <f t="shared" si="7"/>
        <v>1</v>
      </c>
      <c r="CC25">
        <f t="shared" si="7"/>
        <v>1</v>
      </c>
      <c r="CD25">
        <f t="shared" si="7"/>
        <v>1</v>
      </c>
      <c r="CE25">
        <f t="shared" si="7"/>
        <v>1</v>
      </c>
      <c r="CF25">
        <f t="shared" si="7"/>
        <v>0</v>
      </c>
      <c r="CG25">
        <f t="shared" si="7"/>
        <v>0</v>
      </c>
      <c r="CH25">
        <f t="shared" si="7"/>
        <v>0</v>
      </c>
      <c r="CI25">
        <f t="shared" si="7"/>
        <v>0</v>
      </c>
      <c r="CJ25" s="8">
        <f>SUM(BZ25:CI25)</f>
        <v>5</v>
      </c>
      <c r="CK25" s="8">
        <v>442</v>
      </c>
      <c r="CL25" t="s">
        <v>55</v>
      </c>
    </row>
    <row r="26" spans="2:98" s="3" customFormat="1" ht="12.75">
      <c r="B26" s="33"/>
      <c r="C26" s="3" t="s">
        <v>51</v>
      </c>
      <c r="BK26"/>
      <c r="BL26"/>
      <c r="BM26"/>
      <c r="BN26"/>
      <c r="BO26"/>
      <c r="BP26"/>
      <c r="BQ26"/>
      <c r="BR26"/>
      <c r="BS26"/>
      <c r="BT26"/>
      <c r="BU26" s="8"/>
      <c r="BV26" s="26"/>
      <c r="BW26" s="26"/>
      <c r="BX26" s="27"/>
      <c r="BY26"/>
      <c r="BZ26"/>
      <c r="CA26"/>
      <c r="CB26"/>
      <c r="CC26"/>
      <c r="CD26"/>
      <c r="CE26"/>
      <c r="CF26"/>
      <c r="CG26"/>
      <c r="CH26"/>
      <c r="CI26"/>
      <c r="CJ26" s="8"/>
      <c r="CK26" s="33"/>
      <c r="CN26" s="33"/>
      <c r="CO26" s="33"/>
      <c r="CP26" s="33"/>
      <c r="CQ26" s="33"/>
      <c r="CR26" s="33"/>
      <c r="CS26" s="33"/>
      <c r="CT26" s="33"/>
    </row>
    <row r="27" spans="73:88" ht="12.75">
      <c r="BU27" s="8"/>
      <c r="BV27" s="26"/>
      <c r="BW27" s="26"/>
      <c r="BX27" s="27"/>
      <c r="CJ27" s="8"/>
    </row>
    <row r="28" spans="1:90" ht="12.75">
      <c r="A28">
        <v>3</v>
      </c>
      <c r="B28" s="8">
        <v>443</v>
      </c>
      <c r="C28" t="s">
        <v>45</v>
      </c>
      <c r="D28" t="s">
        <v>66</v>
      </c>
      <c r="E28" t="s">
        <v>47</v>
      </c>
      <c r="F28" t="s">
        <v>48</v>
      </c>
      <c r="G28" t="s">
        <v>49</v>
      </c>
      <c r="BU28" s="8"/>
      <c r="BV28" s="26"/>
      <c r="BW28" s="26"/>
      <c r="BX28" s="27"/>
      <c r="CJ28" s="8"/>
      <c r="CK28" s="8">
        <v>443</v>
      </c>
      <c r="CL28" t="s">
        <v>47</v>
      </c>
    </row>
    <row r="29" spans="1:90" ht="12.75">
      <c r="A29">
        <v>3</v>
      </c>
      <c r="B29" s="8">
        <v>443</v>
      </c>
      <c r="C29" t="s">
        <v>45</v>
      </c>
      <c r="D29" t="s">
        <v>66</v>
      </c>
      <c r="E29" t="s">
        <v>50</v>
      </c>
      <c r="F29" t="s">
        <v>48</v>
      </c>
      <c r="G29" t="s">
        <v>49</v>
      </c>
      <c r="BU29" s="8"/>
      <c r="BV29" s="26"/>
      <c r="BW29" s="26"/>
      <c r="BX29" s="27"/>
      <c r="CJ29" s="8"/>
      <c r="CK29" s="8">
        <v>443</v>
      </c>
      <c r="CL29" t="s">
        <v>50</v>
      </c>
    </row>
    <row r="30" spans="1:90" ht="12.75">
      <c r="A30" t="s">
        <v>51</v>
      </c>
      <c r="B30" s="8" t="s">
        <v>51</v>
      </c>
      <c r="C30" t="s">
        <v>51</v>
      </c>
      <c r="E30" t="s">
        <v>51</v>
      </c>
      <c r="BU30" s="8"/>
      <c r="BV30" s="26"/>
      <c r="BW30" s="26"/>
      <c r="BX30" s="27"/>
      <c r="CJ30" s="8"/>
      <c r="CK30" s="8" t="s">
        <v>51</v>
      </c>
      <c r="CL30" t="s">
        <v>51</v>
      </c>
    </row>
    <row r="31" spans="1:90" ht="12.75">
      <c r="A31">
        <v>3</v>
      </c>
      <c r="B31" s="8">
        <v>443</v>
      </c>
      <c r="C31" t="s">
        <v>45</v>
      </c>
      <c r="D31" t="s">
        <v>66</v>
      </c>
      <c r="E31" t="s">
        <v>47</v>
      </c>
      <c r="F31" t="s">
        <v>48</v>
      </c>
      <c r="G31" t="s">
        <v>49</v>
      </c>
      <c r="BU31" s="8"/>
      <c r="BV31" s="26"/>
      <c r="BW31" s="26"/>
      <c r="BX31" s="27"/>
      <c r="CJ31" s="8"/>
      <c r="CK31" s="8">
        <v>443</v>
      </c>
      <c r="CL31" t="s">
        <v>47</v>
      </c>
    </row>
    <row r="32" spans="1:90" ht="12.75">
      <c r="A32">
        <v>3</v>
      </c>
      <c r="B32" s="8">
        <v>443</v>
      </c>
      <c r="C32" t="s">
        <v>45</v>
      </c>
      <c r="D32" t="s">
        <v>66</v>
      </c>
      <c r="E32" t="s">
        <v>62</v>
      </c>
      <c r="F32" t="s">
        <v>48</v>
      </c>
      <c r="G32" t="s">
        <v>49</v>
      </c>
      <c r="BU32" s="8"/>
      <c r="BV32" s="26"/>
      <c r="BW32" s="26"/>
      <c r="BX32" s="27"/>
      <c r="CJ32" s="8"/>
      <c r="CK32" s="8">
        <v>443</v>
      </c>
      <c r="CL32" t="s">
        <v>62</v>
      </c>
    </row>
    <row r="33" spans="1:89" ht="12.75">
      <c r="A33" t="s">
        <v>51</v>
      </c>
      <c r="B33" s="8" t="s">
        <v>51</v>
      </c>
      <c r="C33" t="s">
        <v>51</v>
      </c>
      <c r="D33" t="s">
        <v>51</v>
      </c>
      <c r="BU33" s="8"/>
      <c r="BV33" s="26"/>
      <c r="BW33" s="26"/>
      <c r="BX33" s="27"/>
      <c r="CJ33" s="8"/>
      <c r="CK33" s="8" t="s">
        <v>51</v>
      </c>
    </row>
    <row r="34" spans="1:90" ht="12.75">
      <c r="A34">
        <v>3</v>
      </c>
      <c r="B34" s="8">
        <v>443</v>
      </c>
      <c r="C34" t="s">
        <v>45</v>
      </c>
      <c r="D34" t="s">
        <v>67</v>
      </c>
      <c r="E34" t="s">
        <v>47</v>
      </c>
      <c r="F34" t="s">
        <v>48</v>
      </c>
      <c r="G34" t="s">
        <v>49</v>
      </c>
      <c r="H34">
        <v>20.1</v>
      </c>
      <c r="I34">
        <v>0.6</v>
      </c>
      <c r="J34">
        <v>0.6</v>
      </c>
      <c r="L34">
        <v>52</v>
      </c>
      <c r="M34">
        <v>225</v>
      </c>
      <c r="N34">
        <v>28</v>
      </c>
      <c r="O34">
        <v>488</v>
      </c>
      <c r="P34">
        <v>70</v>
      </c>
      <c r="Q34">
        <v>713</v>
      </c>
      <c r="R34">
        <v>82</v>
      </c>
      <c r="S34">
        <v>303</v>
      </c>
      <c r="T34">
        <v>8.2</v>
      </c>
      <c r="U34">
        <v>3</v>
      </c>
      <c r="W34">
        <v>9</v>
      </c>
      <c r="X34">
        <v>12.5</v>
      </c>
      <c r="Z34">
        <v>49</v>
      </c>
      <c r="AA34">
        <v>29</v>
      </c>
      <c r="AB34">
        <v>48</v>
      </c>
      <c r="AC34">
        <v>30</v>
      </c>
      <c r="AD34">
        <v>1</v>
      </c>
      <c r="AE34">
        <v>5</v>
      </c>
      <c r="AF34">
        <v>15</v>
      </c>
      <c r="AG34">
        <v>47</v>
      </c>
      <c r="AH34">
        <v>29</v>
      </c>
      <c r="AI34">
        <v>50</v>
      </c>
      <c r="AJ34">
        <v>13</v>
      </c>
      <c r="AK34">
        <v>7</v>
      </c>
      <c r="AL34">
        <v>12</v>
      </c>
      <c r="AM34">
        <v>8</v>
      </c>
      <c r="AN34">
        <v>0</v>
      </c>
      <c r="AO34">
        <v>1</v>
      </c>
      <c r="AP34">
        <v>3</v>
      </c>
      <c r="AQ34">
        <v>12</v>
      </c>
      <c r="AR34">
        <v>8</v>
      </c>
      <c r="AS34">
        <v>13</v>
      </c>
      <c r="AV34">
        <v>16</v>
      </c>
      <c r="AW34">
        <v>10</v>
      </c>
      <c r="AX34">
        <v>16</v>
      </c>
      <c r="AY34">
        <v>10</v>
      </c>
      <c r="AZ34">
        <v>0</v>
      </c>
      <c r="BA34">
        <v>2</v>
      </c>
      <c r="BB34">
        <v>5</v>
      </c>
      <c r="BC34">
        <v>16</v>
      </c>
      <c r="BD34">
        <v>10</v>
      </c>
      <c r="BE34">
        <v>17</v>
      </c>
      <c r="BK34">
        <f>(AW34+2*AN34+AO34)/4</f>
        <v>2.75</v>
      </c>
      <c r="BL34">
        <f aca="true" t="shared" si="8" ref="BL34:BS35">(AN34+2*AO34+AP34)/4</f>
        <v>1.25</v>
      </c>
      <c r="BM34">
        <f t="shared" si="8"/>
        <v>4.75</v>
      </c>
      <c r="BN34">
        <f t="shared" si="8"/>
        <v>8.75</v>
      </c>
      <c r="BO34">
        <f t="shared" si="8"/>
        <v>10.25</v>
      </c>
      <c r="BP34">
        <f t="shared" si="8"/>
        <v>8.5</v>
      </c>
      <c r="BQ34">
        <f t="shared" si="8"/>
        <v>3.25</v>
      </c>
      <c r="BR34">
        <f t="shared" si="8"/>
        <v>4</v>
      </c>
      <c r="BS34">
        <f t="shared" si="8"/>
        <v>10.5</v>
      </c>
      <c r="BT34">
        <f>(AV34+2*AW34+AN34)/4</f>
        <v>9</v>
      </c>
      <c r="BU34" s="8"/>
      <c r="BV34" s="26">
        <f>MAX(BK34:BT34)</f>
        <v>10.5</v>
      </c>
      <c r="BW34" s="26">
        <f>MIN(BK34:BT34)</f>
        <v>1.25</v>
      </c>
      <c r="BX34" s="27">
        <f>(BV34-BW34)/4+BW34</f>
        <v>3.5625</v>
      </c>
      <c r="BZ34">
        <f aca="true" t="shared" si="9" ref="BZ34:CI35">IF(BK34&gt;$BX34,1,0)</f>
        <v>0</v>
      </c>
      <c r="CA34">
        <f t="shared" si="9"/>
        <v>0</v>
      </c>
      <c r="CB34">
        <f t="shared" si="9"/>
        <v>1</v>
      </c>
      <c r="CC34">
        <f t="shared" si="9"/>
        <v>1</v>
      </c>
      <c r="CD34">
        <f t="shared" si="9"/>
        <v>1</v>
      </c>
      <c r="CE34">
        <f t="shared" si="9"/>
        <v>1</v>
      </c>
      <c r="CF34">
        <f t="shared" si="9"/>
        <v>0</v>
      </c>
      <c r="CG34">
        <f t="shared" si="9"/>
        <v>1</v>
      </c>
      <c r="CH34">
        <f t="shared" si="9"/>
        <v>1</v>
      </c>
      <c r="CI34">
        <f t="shared" si="9"/>
        <v>1</v>
      </c>
      <c r="CJ34" s="8">
        <f>SUM(BZ34:CI34)</f>
        <v>7</v>
      </c>
      <c r="CK34" s="8">
        <v>443</v>
      </c>
      <c r="CL34" t="s">
        <v>47</v>
      </c>
    </row>
    <row r="35" spans="1:90" ht="12.75">
      <c r="A35">
        <v>3</v>
      </c>
      <c r="B35" s="8">
        <v>443</v>
      </c>
      <c r="C35" t="s">
        <v>45</v>
      </c>
      <c r="D35" t="s">
        <v>67</v>
      </c>
      <c r="E35" t="s">
        <v>64</v>
      </c>
      <c r="F35" t="s">
        <v>48</v>
      </c>
      <c r="G35" t="s">
        <v>49</v>
      </c>
      <c r="H35">
        <v>20.1</v>
      </c>
      <c r="I35">
        <v>0.6</v>
      </c>
      <c r="J35">
        <v>0.8</v>
      </c>
      <c r="L35">
        <v>67</v>
      </c>
      <c r="M35">
        <v>254</v>
      </c>
      <c r="N35">
        <v>38</v>
      </c>
      <c r="O35">
        <v>469</v>
      </c>
      <c r="P35">
        <v>61</v>
      </c>
      <c r="Q35">
        <v>723</v>
      </c>
      <c r="R35">
        <v>67</v>
      </c>
      <c r="S35">
        <v>623</v>
      </c>
      <c r="T35">
        <v>13</v>
      </c>
      <c r="U35">
        <v>3</v>
      </c>
      <c r="W35">
        <v>9</v>
      </c>
      <c r="X35">
        <v>10.1</v>
      </c>
      <c r="Z35">
        <v>111</v>
      </c>
      <c r="AA35">
        <v>45</v>
      </c>
      <c r="AB35">
        <v>49</v>
      </c>
      <c r="AC35">
        <v>80</v>
      </c>
      <c r="AD35">
        <v>38</v>
      </c>
      <c r="AE35">
        <v>30</v>
      </c>
      <c r="AF35">
        <v>47</v>
      </c>
      <c r="AG35">
        <v>54</v>
      </c>
      <c r="AH35">
        <v>50</v>
      </c>
      <c r="AI35">
        <v>119</v>
      </c>
      <c r="AJ35">
        <v>23</v>
      </c>
      <c r="AK35">
        <v>9</v>
      </c>
      <c r="AL35">
        <v>9</v>
      </c>
      <c r="AM35">
        <v>16</v>
      </c>
      <c r="AN35">
        <v>7</v>
      </c>
      <c r="AO35">
        <v>5</v>
      </c>
      <c r="AP35">
        <v>9</v>
      </c>
      <c r="AQ35">
        <v>11</v>
      </c>
      <c r="AR35">
        <v>10</v>
      </c>
      <c r="AS35">
        <v>24</v>
      </c>
      <c r="AV35">
        <v>18</v>
      </c>
      <c r="AW35">
        <v>7</v>
      </c>
      <c r="AX35">
        <v>8</v>
      </c>
      <c r="AY35">
        <v>13</v>
      </c>
      <c r="AZ35">
        <v>6</v>
      </c>
      <c r="BA35">
        <v>5</v>
      </c>
      <c r="BB35">
        <v>8</v>
      </c>
      <c r="BC35">
        <v>9</v>
      </c>
      <c r="BD35">
        <v>8</v>
      </c>
      <c r="BE35">
        <v>19</v>
      </c>
      <c r="BK35">
        <f>(AW35+2*AN35+AO35)/4</f>
        <v>6.5</v>
      </c>
      <c r="BL35">
        <f t="shared" si="8"/>
        <v>6.5</v>
      </c>
      <c r="BM35">
        <f t="shared" si="8"/>
        <v>8.5</v>
      </c>
      <c r="BN35">
        <f t="shared" si="8"/>
        <v>10.25</v>
      </c>
      <c r="BO35">
        <f t="shared" si="8"/>
        <v>13.75</v>
      </c>
      <c r="BP35">
        <f t="shared" si="8"/>
        <v>14.5</v>
      </c>
      <c r="BQ35">
        <f t="shared" si="8"/>
        <v>6</v>
      </c>
      <c r="BR35">
        <f t="shared" si="8"/>
        <v>4.5</v>
      </c>
      <c r="BS35">
        <f t="shared" si="8"/>
        <v>10.75</v>
      </c>
      <c r="BT35">
        <f>(AV35+2*AW35+AN35)/4</f>
        <v>9.75</v>
      </c>
      <c r="BU35" s="8"/>
      <c r="BV35" s="26">
        <f>MAX(BK35:BT35)</f>
        <v>14.5</v>
      </c>
      <c r="BW35" s="26">
        <f>MIN(BK35:BT35)</f>
        <v>4.5</v>
      </c>
      <c r="BX35" s="27">
        <f>(BV35-BW35)/4+BW35</f>
        <v>7</v>
      </c>
      <c r="BZ35">
        <f t="shared" si="9"/>
        <v>0</v>
      </c>
      <c r="CA35">
        <f t="shared" si="9"/>
        <v>0</v>
      </c>
      <c r="CB35">
        <f t="shared" si="9"/>
        <v>1</v>
      </c>
      <c r="CC35">
        <f t="shared" si="9"/>
        <v>1</v>
      </c>
      <c r="CD35">
        <f t="shared" si="9"/>
        <v>1</v>
      </c>
      <c r="CE35">
        <f t="shared" si="9"/>
        <v>1</v>
      </c>
      <c r="CF35">
        <f t="shared" si="9"/>
        <v>0</v>
      </c>
      <c r="CG35">
        <f t="shared" si="9"/>
        <v>0</v>
      </c>
      <c r="CH35">
        <f t="shared" si="9"/>
        <v>1</v>
      </c>
      <c r="CI35">
        <f t="shared" si="9"/>
        <v>1</v>
      </c>
      <c r="CJ35" s="8">
        <f>SUM(BZ35:CI35)</f>
        <v>6</v>
      </c>
      <c r="CK35" s="8">
        <v>443</v>
      </c>
      <c r="CL35" t="s">
        <v>64</v>
      </c>
    </row>
    <row r="36" spans="73:88" ht="12.75">
      <c r="BU36" s="8"/>
      <c r="BV36" s="26"/>
      <c r="BW36" s="26"/>
      <c r="BX36" s="27"/>
      <c r="CJ36" s="8"/>
    </row>
    <row r="37" spans="1:90" ht="12.75">
      <c r="A37">
        <v>3</v>
      </c>
      <c r="B37" s="8">
        <v>443</v>
      </c>
      <c r="C37" t="s">
        <v>45</v>
      </c>
      <c r="D37" t="s">
        <v>66</v>
      </c>
      <c r="E37" t="s">
        <v>47</v>
      </c>
      <c r="F37" t="s">
        <v>48</v>
      </c>
      <c r="G37" t="s">
        <v>49</v>
      </c>
      <c r="H37">
        <v>19</v>
      </c>
      <c r="I37">
        <v>0.2</v>
      </c>
      <c r="J37">
        <v>0.7</v>
      </c>
      <c r="L37">
        <v>71</v>
      </c>
      <c r="M37">
        <v>0.232</v>
      </c>
      <c r="N37">
        <v>0.023</v>
      </c>
      <c r="O37">
        <v>0.442</v>
      </c>
      <c r="P37">
        <v>0.121</v>
      </c>
      <c r="Q37">
        <v>0.675</v>
      </c>
      <c r="R37">
        <v>0.128</v>
      </c>
      <c r="S37">
        <v>440</v>
      </c>
      <c r="T37">
        <v>9.2</v>
      </c>
      <c r="U37">
        <v>2</v>
      </c>
      <c r="W37">
        <v>9</v>
      </c>
      <c r="X37">
        <v>8.5</v>
      </c>
      <c r="Z37">
        <v>64</v>
      </c>
      <c r="AA37">
        <v>32</v>
      </c>
      <c r="AB37">
        <v>54</v>
      </c>
      <c r="AC37">
        <v>43</v>
      </c>
      <c r="AD37">
        <v>17</v>
      </c>
      <c r="AE37">
        <v>25</v>
      </c>
      <c r="AF37">
        <v>40</v>
      </c>
      <c r="AG37">
        <v>48</v>
      </c>
      <c r="AH37">
        <v>45</v>
      </c>
      <c r="AI37">
        <v>72</v>
      </c>
      <c r="AJ37">
        <v>14</v>
      </c>
      <c r="AK37">
        <v>6</v>
      </c>
      <c r="AL37">
        <v>11</v>
      </c>
      <c r="AM37">
        <v>9</v>
      </c>
      <c r="AN37">
        <v>3</v>
      </c>
      <c r="AO37">
        <v>4</v>
      </c>
      <c r="AP37">
        <v>6</v>
      </c>
      <c r="AQ37">
        <v>9</v>
      </c>
      <c r="AR37">
        <v>9</v>
      </c>
      <c r="AS37">
        <v>14</v>
      </c>
      <c r="AV37">
        <v>15</v>
      </c>
      <c r="AW37">
        <v>7</v>
      </c>
      <c r="AX37">
        <v>12</v>
      </c>
      <c r="AY37">
        <v>10</v>
      </c>
      <c r="AZ37">
        <v>4</v>
      </c>
      <c r="BA37">
        <v>6</v>
      </c>
      <c r="BB37">
        <v>9</v>
      </c>
      <c r="BC37">
        <v>11</v>
      </c>
      <c r="BD37">
        <v>10</v>
      </c>
      <c r="BE37">
        <v>16</v>
      </c>
      <c r="BK37">
        <f>(AW37+2*AN37+AO37)/4</f>
        <v>4.25</v>
      </c>
      <c r="BL37">
        <f aca="true" t="shared" si="10" ref="BL37:BS38">(AN37+2*AO37+AP37)/4</f>
        <v>4.25</v>
      </c>
      <c r="BM37">
        <f t="shared" si="10"/>
        <v>6.25</v>
      </c>
      <c r="BN37">
        <f t="shared" si="10"/>
        <v>8.25</v>
      </c>
      <c r="BO37">
        <f t="shared" si="10"/>
        <v>10.25</v>
      </c>
      <c r="BP37">
        <f t="shared" si="10"/>
        <v>9.25</v>
      </c>
      <c r="BQ37">
        <f t="shared" si="10"/>
        <v>3.5</v>
      </c>
      <c r="BR37">
        <f t="shared" si="10"/>
        <v>3.75</v>
      </c>
      <c r="BS37">
        <f t="shared" si="10"/>
        <v>9.25</v>
      </c>
      <c r="BT37">
        <f>(AV37+2*AW37+AN37)/4</f>
        <v>8</v>
      </c>
      <c r="BU37" s="8"/>
      <c r="BV37" s="26">
        <f>MAX(BK37:BT37)</f>
        <v>10.25</v>
      </c>
      <c r="BW37" s="26">
        <f>MIN(BK37:BT37)</f>
        <v>3.5</v>
      </c>
      <c r="BX37" s="27">
        <f>(BV37-BW37)/4+BW37</f>
        <v>5.1875</v>
      </c>
      <c r="BZ37">
        <f aca="true" t="shared" si="11" ref="BZ37:CI38">IF(BK37&gt;$BX37,1,0)</f>
        <v>0</v>
      </c>
      <c r="CA37">
        <f t="shared" si="11"/>
        <v>0</v>
      </c>
      <c r="CB37">
        <f t="shared" si="11"/>
        <v>1</v>
      </c>
      <c r="CC37">
        <f t="shared" si="11"/>
        <v>1</v>
      </c>
      <c r="CD37">
        <f t="shared" si="11"/>
        <v>1</v>
      </c>
      <c r="CE37">
        <f t="shared" si="11"/>
        <v>1</v>
      </c>
      <c r="CF37">
        <f t="shared" si="11"/>
        <v>0</v>
      </c>
      <c r="CG37">
        <f t="shared" si="11"/>
        <v>0</v>
      </c>
      <c r="CH37">
        <f t="shared" si="11"/>
        <v>1</v>
      </c>
      <c r="CI37">
        <f t="shared" si="11"/>
        <v>1</v>
      </c>
      <c r="CJ37" s="8">
        <f>SUM(BZ37:CI37)</f>
        <v>6</v>
      </c>
      <c r="CK37" s="8">
        <v>443</v>
      </c>
      <c r="CL37" t="s">
        <v>47</v>
      </c>
    </row>
    <row r="38" spans="1:90" ht="12.75">
      <c r="A38">
        <v>3</v>
      </c>
      <c r="B38" s="8">
        <v>443</v>
      </c>
      <c r="C38" t="s">
        <v>45</v>
      </c>
      <c r="D38" t="s">
        <v>66</v>
      </c>
      <c r="E38" t="s">
        <v>55</v>
      </c>
      <c r="F38" t="s">
        <v>48</v>
      </c>
      <c r="G38" t="s">
        <v>49</v>
      </c>
      <c r="H38">
        <v>19</v>
      </c>
      <c r="I38">
        <v>0.2</v>
      </c>
      <c r="J38">
        <v>0.6</v>
      </c>
      <c r="L38">
        <v>46</v>
      </c>
      <c r="M38">
        <v>0.307</v>
      </c>
      <c r="N38">
        <v>0.071</v>
      </c>
      <c r="O38">
        <v>0.383</v>
      </c>
      <c r="P38">
        <v>0.96</v>
      </c>
      <c r="Q38">
        <v>0.691</v>
      </c>
      <c r="R38">
        <v>0.71</v>
      </c>
      <c r="S38">
        <v>352</v>
      </c>
      <c r="T38">
        <v>11</v>
      </c>
      <c r="U38">
        <v>3</v>
      </c>
      <c r="W38">
        <v>0</v>
      </c>
      <c r="X38">
        <v>8.6</v>
      </c>
      <c r="Z38">
        <v>57</v>
      </c>
      <c r="AA38">
        <v>35</v>
      </c>
      <c r="AB38">
        <v>36</v>
      </c>
      <c r="AC38">
        <v>41</v>
      </c>
      <c r="AD38">
        <v>21</v>
      </c>
      <c r="AE38">
        <v>14</v>
      </c>
      <c r="AF38">
        <v>31</v>
      </c>
      <c r="AG38">
        <v>36</v>
      </c>
      <c r="AH38">
        <v>28</v>
      </c>
      <c r="AI38">
        <v>53</v>
      </c>
      <c r="AJ38">
        <v>18</v>
      </c>
      <c r="AK38">
        <v>10</v>
      </c>
      <c r="AL38">
        <v>11</v>
      </c>
      <c r="AM38">
        <v>12</v>
      </c>
      <c r="AN38">
        <v>6</v>
      </c>
      <c r="AO38">
        <v>4</v>
      </c>
      <c r="AP38">
        <v>9</v>
      </c>
      <c r="AQ38">
        <v>11</v>
      </c>
      <c r="AR38">
        <v>8</v>
      </c>
      <c r="AS38">
        <v>16</v>
      </c>
      <c r="AV38">
        <v>16</v>
      </c>
      <c r="AW38">
        <v>10</v>
      </c>
      <c r="AX38">
        <v>10</v>
      </c>
      <c r="AY38">
        <v>12</v>
      </c>
      <c r="AZ38">
        <v>6</v>
      </c>
      <c r="BA38">
        <v>4</v>
      </c>
      <c r="BB38">
        <v>9</v>
      </c>
      <c r="BC38">
        <v>10</v>
      </c>
      <c r="BD38">
        <v>8</v>
      </c>
      <c r="BE38">
        <v>15</v>
      </c>
      <c r="BK38">
        <f>(AW38+2*AN38+AO38)/4</f>
        <v>6.5</v>
      </c>
      <c r="BL38">
        <f t="shared" si="10"/>
        <v>5.75</v>
      </c>
      <c r="BM38">
        <f t="shared" si="10"/>
        <v>8.25</v>
      </c>
      <c r="BN38">
        <f t="shared" si="10"/>
        <v>9.75</v>
      </c>
      <c r="BO38">
        <f t="shared" si="10"/>
        <v>10.75</v>
      </c>
      <c r="BP38">
        <f t="shared" si="10"/>
        <v>10</v>
      </c>
      <c r="BQ38">
        <f t="shared" si="10"/>
        <v>4</v>
      </c>
      <c r="BR38">
        <f t="shared" si="10"/>
        <v>4</v>
      </c>
      <c r="BS38">
        <f t="shared" si="10"/>
        <v>10.5</v>
      </c>
      <c r="BT38">
        <f>(AV38+2*AW38+AN38)/4</f>
        <v>10.5</v>
      </c>
      <c r="BU38" s="8"/>
      <c r="BV38" s="26">
        <f>MAX(BK38:BT38)</f>
        <v>10.75</v>
      </c>
      <c r="BW38" s="26">
        <f>MIN(BK38:BT38)</f>
        <v>4</v>
      </c>
      <c r="BX38" s="27">
        <f>(BV38-BW38)/4+BW38</f>
        <v>5.6875</v>
      </c>
      <c r="BZ38">
        <f t="shared" si="11"/>
        <v>1</v>
      </c>
      <c r="CA38">
        <f t="shared" si="11"/>
        <v>1</v>
      </c>
      <c r="CB38">
        <f t="shared" si="11"/>
        <v>1</v>
      </c>
      <c r="CC38">
        <f t="shared" si="11"/>
        <v>1</v>
      </c>
      <c r="CD38">
        <f t="shared" si="11"/>
        <v>1</v>
      </c>
      <c r="CE38">
        <f t="shared" si="11"/>
        <v>1</v>
      </c>
      <c r="CF38">
        <f t="shared" si="11"/>
        <v>0</v>
      </c>
      <c r="CG38">
        <f t="shared" si="11"/>
        <v>0</v>
      </c>
      <c r="CH38">
        <f t="shared" si="11"/>
        <v>1</v>
      </c>
      <c r="CI38">
        <f t="shared" si="11"/>
        <v>1</v>
      </c>
      <c r="CJ38" s="8">
        <f>SUM(BZ38:CI38)</f>
        <v>8</v>
      </c>
      <c r="CK38" s="8">
        <v>443</v>
      </c>
      <c r="CL38" t="s">
        <v>55</v>
      </c>
    </row>
    <row r="39" spans="2:98" s="3" customFormat="1" ht="12.75">
      <c r="B39" s="33"/>
      <c r="BK39"/>
      <c r="BL39"/>
      <c r="BM39"/>
      <c r="BN39"/>
      <c r="BO39"/>
      <c r="BP39"/>
      <c r="BQ39"/>
      <c r="BR39"/>
      <c r="BS39"/>
      <c r="BT39"/>
      <c r="BU39" s="8"/>
      <c r="BV39" s="26"/>
      <c r="BW39" s="26"/>
      <c r="BX39" s="27"/>
      <c r="BY39"/>
      <c r="BZ39"/>
      <c r="CA39"/>
      <c r="CB39"/>
      <c r="CC39"/>
      <c r="CD39"/>
      <c r="CE39"/>
      <c r="CF39"/>
      <c r="CG39"/>
      <c r="CH39"/>
      <c r="CI39"/>
      <c r="CJ39" s="8"/>
      <c r="CK39" s="33"/>
      <c r="CN39" s="33"/>
      <c r="CO39" s="33"/>
      <c r="CP39" s="33"/>
      <c r="CQ39" s="33"/>
      <c r="CR39" s="33"/>
      <c r="CS39" s="33"/>
      <c r="CT39" s="33"/>
    </row>
    <row r="40" spans="2:98" s="5" customFormat="1" ht="12.75">
      <c r="B40" s="53"/>
      <c r="BK40"/>
      <c r="BL40"/>
      <c r="BM40"/>
      <c r="BN40"/>
      <c r="BO40"/>
      <c r="BP40"/>
      <c r="BQ40"/>
      <c r="BR40"/>
      <c r="BS40"/>
      <c r="BT40"/>
      <c r="BU40" s="8"/>
      <c r="BV40" s="26"/>
      <c r="BW40" s="26"/>
      <c r="BX40" s="27"/>
      <c r="BY40"/>
      <c r="BZ40"/>
      <c r="CA40"/>
      <c r="CB40"/>
      <c r="CC40"/>
      <c r="CD40"/>
      <c r="CE40"/>
      <c r="CF40"/>
      <c r="CG40"/>
      <c r="CH40"/>
      <c r="CI40"/>
      <c r="CJ40" s="8"/>
      <c r="CK40" s="53"/>
      <c r="CN40" s="53"/>
      <c r="CO40" s="53"/>
      <c r="CP40" s="53"/>
      <c r="CQ40" s="53"/>
      <c r="CR40" s="53"/>
      <c r="CS40" s="53"/>
      <c r="CT40" s="53"/>
    </row>
    <row r="41" spans="1:98" s="5" customFormat="1" ht="12.75">
      <c r="A41">
        <v>4</v>
      </c>
      <c r="B41" s="53">
        <v>444</v>
      </c>
      <c r="C41" t="s">
        <v>45</v>
      </c>
      <c r="BK41"/>
      <c r="BL41"/>
      <c r="BM41"/>
      <c r="BN41"/>
      <c r="BO41"/>
      <c r="BP41"/>
      <c r="BQ41"/>
      <c r="BR41"/>
      <c r="BS41"/>
      <c r="BT41"/>
      <c r="BU41" s="8"/>
      <c r="BV41" s="26"/>
      <c r="BW41" s="26"/>
      <c r="BX41" s="27"/>
      <c r="BY41"/>
      <c r="BZ41"/>
      <c r="CA41"/>
      <c r="CB41"/>
      <c r="CC41"/>
      <c r="CD41"/>
      <c r="CE41"/>
      <c r="CF41"/>
      <c r="CG41"/>
      <c r="CH41"/>
      <c r="CI41"/>
      <c r="CJ41" s="8"/>
      <c r="CK41" s="53">
        <v>444</v>
      </c>
      <c r="CN41" s="53"/>
      <c r="CO41" s="53"/>
      <c r="CP41" s="53"/>
      <c r="CQ41" s="53"/>
      <c r="CR41" s="53"/>
      <c r="CS41" s="53"/>
      <c r="CT41" s="53"/>
    </row>
    <row r="42" spans="1:98" s="5" customFormat="1" ht="12.75">
      <c r="A42">
        <v>4</v>
      </c>
      <c r="B42" s="53">
        <v>444</v>
      </c>
      <c r="C42" t="s">
        <v>45</v>
      </c>
      <c r="BK42"/>
      <c r="BL42"/>
      <c r="BM42"/>
      <c r="BN42"/>
      <c r="BO42"/>
      <c r="BP42"/>
      <c r="BQ42"/>
      <c r="BR42"/>
      <c r="BS42"/>
      <c r="BT42"/>
      <c r="BU42" s="8"/>
      <c r="BV42" s="26"/>
      <c r="BW42" s="26"/>
      <c r="BX42" s="27"/>
      <c r="BY42"/>
      <c r="BZ42"/>
      <c r="CA42"/>
      <c r="CB42"/>
      <c r="CC42"/>
      <c r="CD42"/>
      <c r="CE42"/>
      <c r="CF42"/>
      <c r="CG42"/>
      <c r="CH42"/>
      <c r="CI42"/>
      <c r="CJ42" s="8"/>
      <c r="CK42" s="53">
        <v>444</v>
      </c>
      <c r="CN42" s="53"/>
      <c r="CO42" s="53"/>
      <c r="CP42" s="53"/>
      <c r="CQ42" s="53"/>
      <c r="CR42" s="53"/>
      <c r="CS42" s="53"/>
      <c r="CT42" s="53"/>
    </row>
    <row r="43" spans="2:98" s="5" customFormat="1" ht="12.75">
      <c r="B43" s="53"/>
      <c r="BK43"/>
      <c r="BL43"/>
      <c r="BM43"/>
      <c r="BN43"/>
      <c r="BO43"/>
      <c r="BP43"/>
      <c r="BQ43"/>
      <c r="BR43"/>
      <c r="BS43"/>
      <c r="BT43"/>
      <c r="BU43" s="8"/>
      <c r="BV43" s="26"/>
      <c r="BW43" s="26"/>
      <c r="BX43" s="27"/>
      <c r="BY43"/>
      <c r="BZ43"/>
      <c r="CA43"/>
      <c r="CB43"/>
      <c r="CC43"/>
      <c r="CD43"/>
      <c r="CE43"/>
      <c r="CF43"/>
      <c r="CG43"/>
      <c r="CH43"/>
      <c r="CI43"/>
      <c r="CJ43" s="8"/>
      <c r="CK43" s="53"/>
      <c r="CN43" s="53"/>
      <c r="CO43" s="53"/>
      <c r="CP43" s="53"/>
      <c r="CQ43" s="53"/>
      <c r="CR43" s="53"/>
      <c r="CS43" s="53"/>
      <c r="CT43" s="53"/>
    </row>
    <row r="44" spans="1:98" s="5" customFormat="1" ht="12.75">
      <c r="A44">
        <v>4</v>
      </c>
      <c r="B44" s="53">
        <v>444</v>
      </c>
      <c r="C44" t="s">
        <v>45</v>
      </c>
      <c r="BK44"/>
      <c r="BL44"/>
      <c r="BM44"/>
      <c r="BN44"/>
      <c r="BO44"/>
      <c r="BP44"/>
      <c r="BQ44"/>
      <c r="BR44"/>
      <c r="BS44"/>
      <c r="BT44"/>
      <c r="BU44" s="8"/>
      <c r="BV44" s="26"/>
      <c r="BW44" s="26"/>
      <c r="BX44" s="27"/>
      <c r="BY44"/>
      <c r="BZ44"/>
      <c r="CA44"/>
      <c r="CB44"/>
      <c r="CC44"/>
      <c r="CD44"/>
      <c r="CE44"/>
      <c r="CF44"/>
      <c r="CG44"/>
      <c r="CH44"/>
      <c r="CI44"/>
      <c r="CJ44" s="8"/>
      <c r="CK44" s="53">
        <v>444</v>
      </c>
      <c r="CN44" s="53"/>
      <c r="CO44" s="53"/>
      <c r="CP44" s="53"/>
      <c r="CQ44" s="53"/>
      <c r="CR44" s="53"/>
      <c r="CS44" s="53"/>
      <c r="CT44" s="53"/>
    </row>
    <row r="45" spans="1:98" s="5" customFormat="1" ht="12.75">
      <c r="A45">
        <v>4</v>
      </c>
      <c r="B45" s="53">
        <v>444</v>
      </c>
      <c r="C45" t="s">
        <v>45</v>
      </c>
      <c r="BK45"/>
      <c r="BL45"/>
      <c r="BM45"/>
      <c r="BN45"/>
      <c r="BO45"/>
      <c r="BP45"/>
      <c r="BQ45"/>
      <c r="BR45"/>
      <c r="BS45"/>
      <c r="BT45"/>
      <c r="BU45" s="8"/>
      <c r="BV45" s="26"/>
      <c r="BW45" s="26"/>
      <c r="BX45" s="27"/>
      <c r="BY45"/>
      <c r="BZ45"/>
      <c r="CA45"/>
      <c r="CB45"/>
      <c r="CC45"/>
      <c r="CD45"/>
      <c r="CE45"/>
      <c r="CF45"/>
      <c r="CG45"/>
      <c r="CH45"/>
      <c r="CI45"/>
      <c r="CJ45" s="8"/>
      <c r="CK45" s="53">
        <v>444</v>
      </c>
      <c r="CN45" s="53"/>
      <c r="CO45" s="53"/>
      <c r="CP45" s="53"/>
      <c r="CQ45" s="53"/>
      <c r="CR45" s="53"/>
      <c r="CS45" s="53"/>
      <c r="CT45" s="53"/>
    </row>
    <row r="46" spans="2:98" s="5" customFormat="1" ht="12.75">
      <c r="B46" s="53"/>
      <c r="BK46"/>
      <c r="BL46"/>
      <c r="BM46"/>
      <c r="BN46"/>
      <c r="BO46"/>
      <c r="BP46"/>
      <c r="BQ46"/>
      <c r="BR46"/>
      <c r="BS46"/>
      <c r="BT46"/>
      <c r="BU46" s="8"/>
      <c r="BV46" s="26"/>
      <c r="BW46" s="26"/>
      <c r="BX46" s="27"/>
      <c r="BY46"/>
      <c r="BZ46"/>
      <c r="CA46"/>
      <c r="CB46"/>
      <c r="CC46"/>
      <c r="CD46"/>
      <c r="CE46"/>
      <c r="CF46"/>
      <c r="CG46"/>
      <c r="CH46"/>
      <c r="CI46"/>
      <c r="CJ46" s="8"/>
      <c r="CK46" s="53"/>
      <c r="CN46" s="53"/>
      <c r="CO46" s="53"/>
      <c r="CP46" s="53"/>
      <c r="CQ46" s="53"/>
      <c r="CR46" s="53"/>
      <c r="CS46" s="53"/>
      <c r="CT46" s="53"/>
    </row>
    <row r="47" spans="1:98" s="5" customFormat="1" ht="12.75">
      <c r="A47">
        <v>4</v>
      </c>
      <c r="B47" s="53">
        <v>444</v>
      </c>
      <c r="C47" t="s">
        <v>45</v>
      </c>
      <c r="BK47"/>
      <c r="BL47"/>
      <c r="BM47"/>
      <c r="BN47"/>
      <c r="BO47"/>
      <c r="BP47"/>
      <c r="BQ47"/>
      <c r="BR47"/>
      <c r="BS47"/>
      <c r="BT47"/>
      <c r="BU47" s="8"/>
      <c r="BV47" s="26"/>
      <c r="BW47" s="26"/>
      <c r="BX47" s="27"/>
      <c r="BY47"/>
      <c r="BZ47"/>
      <c r="CA47"/>
      <c r="CB47"/>
      <c r="CC47"/>
      <c r="CD47"/>
      <c r="CE47"/>
      <c r="CF47"/>
      <c r="CG47"/>
      <c r="CH47"/>
      <c r="CI47"/>
      <c r="CJ47" s="8"/>
      <c r="CK47" s="53">
        <v>444</v>
      </c>
      <c r="CN47" s="53"/>
      <c r="CO47" s="53"/>
      <c r="CP47" s="53"/>
      <c r="CQ47" s="53"/>
      <c r="CR47" s="53"/>
      <c r="CS47" s="53"/>
      <c r="CT47" s="53"/>
    </row>
    <row r="48" spans="1:98" s="5" customFormat="1" ht="12.75">
      <c r="A48">
        <v>4</v>
      </c>
      <c r="B48" s="53">
        <v>444</v>
      </c>
      <c r="C48" t="s">
        <v>45</v>
      </c>
      <c r="BK48"/>
      <c r="BL48"/>
      <c r="BM48"/>
      <c r="BN48"/>
      <c r="BO48"/>
      <c r="BP48"/>
      <c r="BQ48"/>
      <c r="BR48"/>
      <c r="BS48"/>
      <c r="BT48"/>
      <c r="BU48" s="8"/>
      <c r="BV48" s="26"/>
      <c r="BW48" s="26"/>
      <c r="BX48" s="27"/>
      <c r="BY48"/>
      <c r="BZ48"/>
      <c r="CA48"/>
      <c r="CB48"/>
      <c r="CC48"/>
      <c r="CD48"/>
      <c r="CE48"/>
      <c r="CF48"/>
      <c r="CG48"/>
      <c r="CH48"/>
      <c r="CI48"/>
      <c r="CJ48" s="8"/>
      <c r="CK48" s="53">
        <v>444</v>
      </c>
      <c r="CN48" s="53"/>
      <c r="CO48" s="53"/>
      <c r="CP48" s="53"/>
      <c r="CQ48" s="53"/>
      <c r="CR48" s="53"/>
      <c r="CS48" s="53"/>
      <c r="CT48" s="53"/>
    </row>
    <row r="49" spans="2:89" s="5" customFormat="1" ht="12.75">
      <c r="B49" s="53"/>
      <c r="BK49"/>
      <c r="BL49"/>
      <c r="BM49"/>
      <c r="BN49"/>
      <c r="BO49"/>
      <c r="BP49"/>
      <c r="BQ49"/>
      <c r="BR49"/>
      <c r="BS49"/>
      <c r="BT49"/>
      <c r="BU49" s="8"/>
      <c r="BV49" s="26"/>
      <c r="BW49" s="26"/>
      <c r="BX49" s="27"/>
      <c r="BY49"/>
      <c r="BZ49"/>
      <c r="CA49"/>
      <c r="CB49"/>
      <c r="CC49"/>
      <c r="CD49"/>
      <c r="CE49"/>
      <c r="CF49"/>
      <c r="CG49"/>
      <c r="CH49"/>
      <c r="CI49"/>
      <c r="CJ49" s="8"/>
      <c r="CK49" s="53"/>
    </row>
    <row r="50" spans="1:89" s="5" customFormat="1" ht="12.75">
      <c r="A50">
        <v>4</v>
      </c>
      <c r="B50" s="53">
        <v>444</v>
      </c>
      <c r="C50" t="s">
        <v>45</v>
      </c>
      <c r="BK50"/>
      <c r="BL50"/>
      <c r="BM50"/>
      <c r="BN50"/>
      <c r="BO50"/>
      <c r="BP50"/>
      <c r="BQ50"/>
      <c r="BR50"/>
      <c r="BS50"/>
      <c r="BT50"/>
      <c r="BU50" s="8"/>
      <c r="BV50" s="26"/>
      <c r="BW50" s="26"/>
      <c r="BX50" s="27"/>
      <c r="BY50"/>
      <c r="BZ50"/>
      <c r="CA50"/>
      <c r="CB50"/>
      <c r="CC50"/>
      <c r="CD50"/>
      <c r="CE50"/>
      <c r="CF50"/>
      <c r="CG50"/>
      <c r="CH50"/>
      <c r="CI50"/>
      <c r="CJ50" s="8"/>
      <c r="CK50" s="53">
        <v>444</v>
      </c>
    </row>
    <row r="51" spans="1:89" s="5" customFormat="1" ht="12.75">
      <c r="A51">
        <v>4</v>
      </c>
      <c r="B51" s="53">
        <v>444</v>
      </c>
      <c r="C51" t="s">
        <v>45</v>
      </c>
      <c r="BK51"/>
      <c r="BL51"/>
      <c r="BM51"/>
      <c r="BN51"/>
      <c r="BO51"/>
      <c r="BP51"/>
      <c r="BQ51"/>
      <c r="BR51"/>
      <c r="BS51"/>
      <c r="BT51"/>
      <c r="BU51" s="8"/>
      <c r="BV51" s="26"/>
      <c r="BW51" s="26"/>
      <c r="BX51" s="27"/>
      <c r="BY51"/>
      <c r="BZ51"/>
      <c r="CA51"/>
      <c r="CB51"/>
      <c r="CC51"/>
      <c r="CD51"/>
      <c r="CE51"/>
      <c r="CF51"/>
      <c r="CG51"/>
      <c r="CH51"/>
      <c r="CI51"/>
      <c r="CJ51" s="8"/>
      <c r="CK51" s="53">
        <v>444</v>
      </c>
    </row>
    <row r="52" spans="73:88" ht="12.75">
      <c r="BU52" s="8"/>
      <c r="BV52" s="26"/>
      <c r="BW52" s="26"/>
      <c r="BX52" s="27"/>
      <c r="CJ52" s="8"/>
    </row>
    <row r="53" spans="1:90" ht="12.75">
      <c r="A53">
        <v>4</v>
      </c>
      <c r="B53" s="53">
        <v>444</v>
      </c>
      <c r="C53" t="s">
        <v>45</v>
      </c>
      <c r="D53" t="s">
        <v>68</v>
      </c>
      <c r="E53" t="s">
        <v>47</v>
      </c>
      <c r="F53" t="s">
        <v>48</v>
      </c>
      <c r="G53" t="s">
        <v>69</v>
      </c>
      <c r="H53">
        <v>5.5</v>
      </c>
      <c r="I53">
        <v>0.2</v>
      </c>
      <c r="J53">
        <v>0.8</v>
      </c>
      <c r="L53">
        <v>46</v>
      </c>
      <c r="M53">
        <v>0.227</v>
      </c>
      <c r="N53">
        <v>0.015</v>
      </c>
      <c r="O53">
        <v>0.379</v>
      </c>
      <c r="P53">
        <v>0.104</v>
      </c>
      <c r="Q53">
        <v>0.606</v>
      </c>
      <c r="R53">
        <v>0.105</v>
      </c>
      <c r="S53">
        <v>238</v>
      </c>
      <c r="T53">
        <v>8.3</v>
      </c>
      <c r="U53">
        <v>3</v>
      </c>
      <c r="X53">
        <v>10.8</v>
      </c>
      <c r="AJ53">
        <v>9</v>
      </c>
      <c r="AK53">
        <v>14</v>
      </c>
      <c r="AL53">
        <v>13</v>
      </c>
      <c r="AM53">
        <v>8</v>
      </c>
      <c r="AN53">
        <v>5</v>
      </c>
      <c r="AO53">
        <v>5</v>
      </c>
      <c r="AP53">
        <v>2</v>
      </c>
      <c r="AQ53">
        <v>4</v>
      </c>
      <c r="AR53">
        <v>9</v>
      </c>
      <c r="AS53">
        <v>14</v>
      </c>
      <c r="AV53">
        <v>11</v>
      </c>
      <c r="AW53">
        <v>17</v>
      </c>
      <c r="AX53">
        <v>15</v>
      </c>
      <c r="AY53">
        <v>9</v>
      </c>
      <c r="AZ53">
        <v>7</v>
      </c>
      <c r="BA53">
        <v>5</v>
      </c>
      <c r="BB53">
        <v>3</v>
      </c>
      <c r="BC53">
        <v>5</v>
      </c>
      <c r="BD53">
        <v>11</v>
      </c>
      <c r="BE53">
        <v>18</v>
      </c>
      <c r="BK53">
        <f>(AW53+2*AN53+AO53)/4</f>
        <v>8</v>
      </c>
      <c r="BL53">
        <f aca="true" t="shared" si="12" ref="BL53:BS54">(AN53+2*AO53+AP53)/4</f>
        <v>4.25</v>
      </c>
      <c r="BM53">
        <f t="shared" si="12"/>
        <v>3.25</v>
      </c>
      <c r="BN53">
        <f t="shared" si="12"/>
        <v>4.75</v>
      </c>
      <c r="BO53">
        <f t="shared" si="12"/>
        <v>9</v>
      </c>
      <c r="BP53">
        <f t="shared" si="12"/>
        <v>9.25</v>
      </c>
      <c r="BQ53">
        <f t="shared" si="12"/>
        <v>3.5</v>
      </c>
      <c r="BR53">
        <f t="shared" si="12"/>
        <v>2.75</v>
      </c>
      <c r="BS53">
        <f t="shared" si="12"/>
        <v>9.75</v>
      </c>
      <c r="BT53">
        <f>(AV53+2*AW53+AN53)/4</f>
        <v>12.5</v>
      </c>
      <c r="BU53" s="8"/>
      <c r="BV53" s="26">
        <f>MAX(BK53:BT53)</f>
        <v>12.5</v>
      </c>
      <c r="BW53" s="26">
        <f>MIN(BK53:BT53)</f>
        <v>2.75</v>
      </c>
      <c r="BX53" s="27">
        <f>(BV53-BW53)/4+BW53</f>
        <v>5.1875</v>
      </c>
      <c r="BZ53">
        <f aca="true" t="shared" si="13" ref="BZ53:CI54">IF(BK53&gt;$BX53,1,0)</f>
        <v>1</v>
      </c>
      <c r="CA53">
        <f t="shared" si="13"/>
        <v>0</v>
      </c>
      <c r="CB53">
        <f t="shared" si="13"/>
        <v>0</v>
      </c>
      <c r="CC53">
        <f t="shared" si="13"/>
        <v>0</v>
      </c>
      <c r="CD53">
        <f t="shared" si="13"/>
        <v>1</v>
      </c>
      <c r="CE53">
        <f t="shared" si="13"/>
        <v>1</v>
      </c>
      <c r="CF53">
        <f t="shared" si="13"/>
        <v>0</v>
      </c>
      <c r="CG53">
        <f t="shared" si="13"/>
        <v>0</v>
      </c>
      <c r="CH53">
        <f t="shared" si="13"/>
        <v>1</v>
      </c>
      <c r="CI53">
        <f t="shared" si="13"/>
        <v>1</v>
      </c>
      <c r="CJ53" s="8">
        <f>SUM(BZ53:CI53)</f>
        <v>5</v>
      </c>
      <c r="CK53" s="53">
        <v>444</v>
      </c>
      <c r="CL53" t="s">
        <v>47</v>
      </c>
    </row>
    <row r="54" spans="1:90" ht="12.75">
      <c r="A54">
        <v>4</v>
      </c>
      <c r="B54" s="53">
        <v>444</v>
      </c>
      <c r="C54" t="s">
        <v>45</v>
      </c>
      <c r="D54" t="s">
        <v>68</v>
      </c>
      <c r="E54" t="s">
        <v>70</v>
      </c>
      <c r="F54" t="s">
        <v>48</v>
      </c>
      <c r="G54" t="s">
        <v>69</v>
      </c>
      <c r="H54">
        <v>5.5</v>
      </c>
      <c r="I54">
        <v>0.2</v>
      </c>
      <c r="J54">
        <v>0.6</v>
      </c>
      <c r="L54">
        <v>45</v>
      </c>
      <c r="M54">
        <v>0.301</v>
      </c>
      <c r="N54">
        <v>0.51</v>
      </c>
      <c r="O54">
        <v>0.429</v>
      </c>
      <c r="P54">
        <v>0.051</v>
      </c>
      <c r="Q54">
        <v>0.731</v>
      </c>
      <c r="R54">
        <v>0.074</v>
      </c>
      <c r="S54">
        <v>255</v>
      </c>
      <c r="T54">
        <v>7.6</v>
      </c>
      <c r="U54">
        <v>2</v>
      </c>
      <c r="X54">
        <v>15.6</v>
      </c>
      <c r="AJ54">
        <v>11</v>
      </c>
      <c r="AK54">
        <v>12</v>
      </c>
      <c r="AL54">
        <v>16</v>
      </c>
      <c r="AM54">
        <v>9</v>
      </c>
      <c r="AN54">
        <v>5</v>
      </c>
      <c r="AO54">
        <v>0</v>
      </c>
      <c r="AP54">
        <v>1</v>
      </c>
      <c r="AQ54">
        <v>2</v>
      </c>
      <c r="AR54">
        <v>6</v>
      </c>
      <c r="AS54">
        <v>9</v>
      </c>
      <c r="AV54">
        <v>14</v>
      </c>
      <c r="AW54">
        <v>17</v>
      </c>
      <c r="AX54">
        <v>22</v>
      </c>
      <c r="AY54">
        <v>12</v>
      </c>
      <c r="AZ54">
        <v>7</v>
      </c>
      <c r="BA54">
        <v>1</v>
      </c>
      <c r="BB54">
        <v>2</v>
      </c>
      <c r="BC54">
        <v>4</v>
      </c>
      <c r="BD54">
        <v>8</v>
      </c>
      <c r="BE54">
        <v>13</v>
      </c>
      <c r="BK54">
        <f>(AW54+2*AN54+AO54)/4</f>
        <v>6.75</v>
      </c>
      <c r="BL54">
        <f t="shared" si="12"/>
        <v>1.5</v>
      </c>
      <c r="BM54">
        <f t="shared" si="12"/>
        <v>1</v>
      </c>
      <c r="BN54">
        <f t="shared" si="12"/>
        <v>2.75</v>
      </c>
      <c r="BO54">
        <f t="shared" si="12"/>
        <v>5.75</v>
      </c>
      <c r="BP54">
        <f t="shared" si="12"/>
        <v>6</v>
      </c>
      <c r="BQ54">
        <f t="shared" si="12"/>
        <v>2.25</v>
      </c>
      <c r="BR54">
        <f t="shared" si="12"/>
        <v>3.5</v>
      </c>
      <c r="BS54">
        <f t="shared" si="12"/>
        <v>11.25</v>
      </c>
      <c r="BT54">
        <f>(AV54+2*AW54+AN54)/4</f>
        <v>13.25</v>
      </c>
      <c r="BU54" s="8"/>
      <c r="BV54" s="26">
        <f>MAX(BK54:BT54)</f>
        <v>13.25</v>
      </c>
      <c r="BW54" s="26">
        <f>MIN(BK54:BT54)</f>
        <v>1</v>
      </c>
      <c r="BX54" s="27">
        <f>(BV54-BW54)/4+BW54</f>
        <v>4.0625</v>
      </c>
      <c r="BZ54">
        <f t="shared" si="13"/>
        <v>1</v>
      </c>
      <c r="CA54">
        <f t="shared" si="13"/>
        <v>0</v>
      </c>
      <c r="CB54">
        <f t="shared" si="13"/>
        <v>0</v>
      </c>
      <c r="CC54">
        <f t="shared" si="13"/>
        <v>0</v>
      </c>
      <c r="CD54">
        <f t="shared" si="13"/>
        <v>1</v>
      </c>
      <c r="CE54">
        <f t="shared" si="13"/>
        <v>1</v>
      </c>
      <c r="CF54">
        <f t="shared" si="13"/>
        <v>0</v>
      </c>
      <c r="CG54">
        <f t="shared" si="13"/>
        <v>0</v>
      </c>
      <c r="CH54">
        <f t="shared" si="13"/>
        <v>1</v>
      </c>
      <c r="CI54">
        <f t="shared" si="13"/>
        <v>1</v>
      </c>
      <c r="CJ54" s="8">
        <f>SUM(BZ54:CI54)</f>
        <v>5</v>
      </c>
      <c r="CK54" s="53">
        <v>444</v>
      </c>
      <c r="CL54" t="s">
        <v>70</v>
      </c>
    </row>
    <row r="55" spans="2:98" s="3" customFormat="1" ht="12.75">
      <c r="B55" s="33"/>
      <c r="C55" s="3" t="s">
        <v>51</v>
      </c>
      <c r="BK55"/>
      <c r="BL55"/>
      <c r="BM55"/>
      <c r="BN55"/>
      <c r="BO55"/>
      <c r="BP55"/>
      <c r="BQ55"/>
      <c r="BR55"/>
      <c r="BS55"/>
      <c r="BT55"/>
      <c r="BU55" s="8"/>
      <c r="BV55" s="26"/>
      <c r="BW55" s="26"/>
      <c r="BX55" s="27"/>
      <c r="BY55"/>
      <c r="BZ55"/>
      <c r="CA55"/>
      <c r="CB55"/>
      <c r="CC55"/>
      <c r="CD55"/>
      <c r="CE55"/>
      <c r="CF55"/>
      <c r="CG55"/>
      <c r="CH55"/>
      <c r="CI55"/>
      <c r="CJ55" s="8"/>
      <c r="CK55" s="33"/>
      <c r="CN55" s="33"/>
      <c r="CO55" s="33"/>
      <c r="CP55" s="33"/>
      <c r="CQ55" s="33"/>
      <c r="CR55" s="33"/>
      <c r="CS55" s="33"/>
      <c r="CT55" s="33"/>
    </row>
    <row r="56" spans="73:88" ht="12.75">
      <c r="BU56" s="8"/>
      <c r="BV56" s="26"/>
      <c r="BW56" s="26"/>
      <c r="BX56" s="27"/>
      <c r="CJ56" s="8"/>
    </row>
    <row r="57" spans="1:90" ht="12.75">
      <c r="A57">
        <v>5</v>
      </c>
      <c r="B57" s="8" t="s">
        <v>71</v>
      </c>
      <c r="C57" t="s">
        <v>45</v>
      </c>
      <c r="D57" t="s">
        <v>72</v>
      </c>
      <c r="E57" t="s">
        <v>47</v>
      </c>
      <c r="F57" t="s">
        <v>48</v>
      </c>
      <c r="G57" t="s">
        <v>73</v>
      </c>
      <c r="H57">
        <v>3.2</v>
      </c>
      <c r="I57">
        <v>1</v>
      </c>
      <c r="J57">
        <v>0.8</v>
      </c>
      <c r="L57">
        <v>58</v>
      </c>
      <c r="M57">
        <v>0.22</v>
      </c>
      <c r="N57">
        <v>0.019</v>
      </c>
      <c r="O57">
        <v>0.368</v>
      </c>
      <c r="P57">
        <v>0.088</v>
      </c>
      <c r="Q57">
        <v>0.588</v>
      </c>
      <c r="R57">
        <v>0.091</v>
      </c>
      <c r="S57">
        <v>248</v>
      </c>
      <c r="T57">
        <v>7.2</v>
      </c>
      <c r="U57">
        <v>3</v>
      </c>
      <c r="X57">
        <v>17.2</v>
      </c>
      <c r="AJ57">
        <v>2</v>
      </c>
      <c r="AK57">
        <v>4</v>
      </c>
      <c r="AL57">
        <v>18</v>
      </c>
      <c r="AM57">
        <v>13</v>
      </c>
      <c r="AN57">
        <v>5</v>
      </c>
      <c r="AO57">
        <v>1</v>
      </c>
      <c r="AP57">
        <v>0</v>
      </c>
      <c r="AQ57">
        <v>1</v>
      </c>
      <c r="AR57">
        <v>14</v>
      </c>
      <c r="AS57">
        <v>11</v>
      </c>
      <c r="AV57">
        <v>4</v>
      </c>
      <c r="AW57">
        <v>6</v>
      </c>
      <c r="AX57">
        <v>26</v>
      </c>
      <c r="AY57">
        <v>17</v>
      </c>
      <c r="AZ57">
        <v>7</v>
      </c>
      <c r="BA57">
        <v>2</v>
      </c>
      <c r="BB57">
        <v>1</v>
      </c>
      <c r="BC57">
        <v>2</v>
      </c>
      <c r="BD57">
        <v>20</v>
      </c>
      <c r="BE57">
        <v>16</v>
      </c>
      <c r="BK57">
        <f>(AW57+2*AN57+AO57)/4</f>
        <v>4.25</v>
      </c>
      <c r="BL57">
        <f aca="true" t="shared" si="14" ref="BL57:BS58">(AN57+2*AO57+AP57)/4</f>
        <v>1.75</v>
      </c>
      <c r="BM57">
        <f t="shared" si="14"/>
        <v>0.5</v>
      </c>
      <c r="BN57">
        <f t="shared" si="14"/>
        <v>4</v>
      </c>
      <c r="BO57">
        <f t="shared" si="14"/>
        <v>10</v>
      </c>
      <c r="BP57">
        <f t="shared" si="14"/>
        <v>9</v>
      </c>
      <c r="BQ57">
        <f t="shared" si="14"/>
        <v>2.75</v>
      </c>
      <c r="BR57">
        <f t="shared" si="14"/>
        <v>1</v>
      </c>
      <c r="BS57">
        <f t="shared" si="14"/>
        <v>3.5</v>
      </c>
      <c r="BT57">
        <f>(AV57+2*AW57+AN57)/4</f>
        <v>5.25</v>
      </c>
      <c r="BU57" s="8"/>
      <c r="BV57" s="26">
        <f>MAX(BK57:BT57)</f>
        <v>10</v>
      </c>
      <c r="BW57" s="26">
        <f>MIN(BK57:BT57)</f>
        <v>0.5</v>
      </c>
      <c r="BX57" s="27">
        <f>(BV57-BW57)/4+BW57</f>
        <v>2.875</v>
      </c>
      <c r="BZ57">
        <f aca="true" t="shared" si="15" ref="BZ57:CI58">IF(BK57&gt;$BX57,1,0)</f>
        <v>1</v>
      </c>
      <c r="CA57">
        <f t="shared" si="15"/>
        <v>0</v>
      </c>
      <c r="CB57">
        <f t="shared" si="15"/>
        <v>0</v>
      </c>
      <c r="CC57">
        <f t="shared" si="15"/>
        <v>1</v>
      </c>
      <c r="CD57">
        <f t="shared" si="15"/>
        <v>1</v>
      </c>
      <c r="CE57">
        <f t="shared" si="15"/>
        <v>1</v>
      </c>
      <c r="CF57">
        <f t="shared" si="15"/>
        <v>0</v>
      </c>
      <c r="CG57">
        <f t="shared" si="15"/>
        <v>0</v>
      </c>
      <c r="CH57">
        <f t="shared" si="15"/>
        <v>1</v>
      </c>
      <c r="CI57">
        <f t="shared" si="15"/>
        <v>1</v>
      </c>
      <c r="CJ57" s="8">
        <f>SUM(BZ57:CI57)</f>
        <v>6</v>
      </c>
      <c r="CK57" s="8" t="s">
        <v>71</v>
      </c>
      <c r="CL57" t="s">
        <v>47</v>
      </c>
    </row>
    <row r="58" spans="1:90" ht="12.75">
      <c r="A58">
        <v>5</v>
      </c>
      <c r="B58" s="8" t="s">
        <v>71</v>
      </c>
      <c r="C58" t="s">
        <v>45</v>
      </c>
      <c r="D58" t="s">
        <v>72</v>
      </c>
      <c r="E58" t="s">
        <v>70</v>
      </c>
      <c r="F58" t="s">
        <v>48</v>
      </c>
      <c r="G58" t="s">
        <v>73</v>
      </c>
      <c r="H58">
        <v>3.2</v>
      </c>
      <c r="I58">
        <v>1</v>
      </c>
      <c r="J58">
        <v>0.6</v>
      </c>
      <c r="L58">
        <v>61</v>
      </c>
      <c r="M58">
        <v>0.283</v>
      </c>
      <c r="N58">
        <v>0.046</v>
      </c>
      <c r="O58">
        <v>0.434</v>
      </c>
      <c r="P58">
        <v>0.87</v>
      </c>
      <c r="Q58">
        <v>0.717</v>
      </c>
      <c r="R58">
        <v>0.113</v>
      </c>
      <c r="S58">
        <v>353</v>
      </c>
      <c r="T58">
        <v>8.4</v>
      </c>
      <c r="U58">
        <v>3</v>
      </c>
      <c r="X58">
        <v>26.7</v>
      </c>
      <c r="AJ58">
        <v>0</v>
      </c>
      <c r="AK58">
        <v>3</v>
      </c>
      <c r="AL58">
        <v>20</v>
      </c>
      <c r="AM58">
        <v>24</v>
      </c>
      <c r="AN58">
        <v>18</v>
      </c>
      <c r="AO58">
        <v>0</v>
      </c>
      <c r="AP58">
        <v>0</v>
      </c>
      <c r="AQ58">
        <v>1</v>
      </c>
      <c r="AR58">
        <v>7</v>
      </c>
      <c r="AS58">
        <v>2</v>
      </c>
      <c r="AV58">
        <v>2</v>
      </c>
      <c r="AW58">
        <v>4</v>
      </c>
      <c r="AX58">
        <v>18</v>
      </c>
      <c r="AY58">
        <v>13</v>
      </c>
      <c r="AZ58">
        <v>5</v>
      </c>
      <c r="BA58">
        <v>1</v>
      </c>
      <c r="BB58">
        <v>0</v>
      </c>
      <c r="BC58">
        <v>1</v>
      </c>
      <c r="BD58">
        <v>14</v>
      </c>
      <c r="BE58">
        <v>11</v>
      </c>
      <c r="BK58">
        <f>(AW58+2*AN58+AO58)/4</f>
        <v>10</v>
      </c>
      <c r="BL58">
        <f t="shared" si="14"/>
        <v>4.5</v>
      </c>
      <c r="BM58">
        <f t="shared" si="14"/>
        <v>0.25</v>
      </c>
      <c r="BN58">
        <f t="shared" si="14"/>
        <v>2.25</v>
      </c>
      <c r="BO58">
        <f t="shared" si="14"/>
        <v>4.25</v>
      </c>
      <c r="BP58">
        <f t="shared" si="14"/>
        <v>2.75</v>
      </c>
      <c r="BQ58">
        <f t="shared" si="14"/>
        <v>0.5</v>
      </c>
      <c r="BR58">
        <f t="shared" si="14"/>
        <v>0.5</v>
      </c>
      <c r="BS58">
        <f t="shared" si="14"/>
        <v>2</v>
      </c>
      <c r="BT58">
        <f>(AV58+2*AW58+AN58)/4</f>
        <v>7</v>
      </c>
      <c r="BU58" s="8"/>
      <c r="BV58" s="26">
        <f>MAX(BK58:BT58)</f>
        <v>10</v>
      </c>
      <c r="BW58" s="26">
        <f>MIN(BK58:BT58)</f>
        <v>0.25</v>
      </c>
      <c r="BX58" s="27">
        <f>(BV58-BW58)/4+BW58</f>
        <v>2.6875</v>
      </c>
      <c r="BZ58">
        <f t="shared" si="15"/>
        <v>1</v>
      </c>
      <c r="CA58">
        <f t="shared" si="15"/>
        <v>1</v>
      </c>
      <c r="CB58">
        <f t="shared" si="15"/>
        <v>0</v>
      </c>
      <c r="CC58">
        <f t="shared" si="15"/>
        <v>0</v>
      </c>
      <c r="CD58">
        <f t="shared" si="15"/>
        <v>1</v>
      </c>
      <c r="CE58">
        <f t="shared" si="15"/>
        <v>1</v>
      </c>
      <c r="CF58">
        <f t="shared" si="15"/>
        <v>0</v>
      </c>
      <c r="CG58">
        <f t="shared" si="15"/>
        <v>0</v>
      </c>
      <c r="CH58">
        <f t="shared" si="15"/>
        <v>0</v>
      </c>
      <c r="CI58">
        <f t="shared" si="15"/>
        <v>1</v>
      </c>
      <c r="CJ58" s="8">
        <f>SUM(BZ58:CI58)</f>
        <v>5</v>
      </c>
      <c r="CK58" s="8" t="s">
        <v>71</v>
      </c>
      <c r="CL58" t="s">
        <v>70</v>
      </c>
    </row>
    <row r="59" spans="2:98" s="3" customFormat="1" ht="12.75">
      <c r="B59" s="33"/>
      <c r="C59" s="3" t="s">
        <v>51</v>
      </c>
      <c r="BK59"/>
      <c r="BL59"/>
      <c r="BM59"/>
      <c r="BN59"/>
      <c r="BO59"/>
      <c r="BP59"/>
      <c r="BQ59"/>
      <c r="BR59"/>
      <c r="BS59"/>
      <c r="BT59"/>
      <c r="BU59" s="8"/>
      <c r="BV59" s="26"/>
      <c r="BW59" s="26"/>
      <c r="BX59" s="27"/>
      <c r="BY59"/>
      <c r="BZ59"/>
      <c r="CA59"/>
      <c r="CB59"/>
      <c r="CC59"/>
      <c r="CD59"/>
      <c r="CE59"/>
      <c r="CF59"/>
      <c r="CG59"/>
      <c r="CH59"/>
      <c r="CI59"/>
      <c r="CJ59" s="8"/>
      <c r="CK59" s="33"/>
      <c r="CN59" s="33"/>
      <c r="CO59" s="33"/>
      <c r="CP59" s="33"/>
      <c r="CQ59" s="33"/>
      <c r="CR59" s="33"/>
      <c r="CS59" s="33"/>
      <c r="CT59" s="33"/>
    </row>
    <row r="60" spans="73:88" ht="12.75">
      <c r="BU60" s="8"/>
      <c r="BV60" s="26"/>
      <c r="BW60" s="26"/>
      <c r="BX60" s="27"/>
      <c r="CJ60" s="8"/>
    </row>
    <row r="61" spans="1:90" ht="12.75">
      <c r="A61">
        <v>6</v>
      </c>
      <c r="B61" s="8" t="s">
        <v>74</v>
      </c>
      <c r="C61" t="s">
        <v>45</v>
      </c>
      <c r="D61" t="s">
        <v>75</v>
      </c>
      <c r="E61" t="s">
        <v>47</v>
      </c>
      <c r="F61" t="s">
        <v>48</v>
      </c>
      <c r="G61" t="s">
        <v>69</v>
      </c>
      <c r="H61">
        <v>0</v>
      </c>
      <c r="I61">
        <v>0</v>
      </c>
      <c r="J61">
        <v>0.6</v>
      </c>
      <c r="L61">
        <v>19</v>
      </c>
      <c r="M61">
        <v>0.256</v>
      </c>
      <c r="N61">
        <v>0.045</v>
      </c>
      <c r="O61">
        <v>0.548</v>
      </c>
      <c r="P61">
        <v>0.061</v>
      </c>
      <c r="Q61">
        <v>0.805</v>
      </c>
      <c r="R61">
        <v>0.088</v>
      </c>
      <c r="S61">
        <v>15</v>
      </c>
      <c r="T61">
        <v>1.8</v>
      </c>
      <c r="U61">
        <v>0</v>
      </c>
      <c r="X61">
        <v>14.9</v>
      </c>
      <c r="AJ61">
        <v>1</v>
      </c>
      <c r="AK61">
        <v>1</v>
      </c>
      <c r="AL61">
        <v>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1</v>
      </c>
      <c r="AV61">
        <v>13</v>
      </c>
      <c r="AW61">
        <v>13</v>
      </c>
      <c r="AX61">
        <v>27</v>
      </c>
      <c r="AY61">
        <v>7</v>
      </c>
      <c r="AZ61">
        <v>7</v>
      </c>
      <c r="BA61">
        <v>0</v>
      </c>
      <c r="BB61">
        <v>7</v>
      </c>
      <c r="BC61">
        <v>0</v>
      </c>
      <c r="BD61">
        <v>13</v>
      </c>
      <c r="BE61">
        <v>13</v>
      </c>
      <c r="BK61">
        <f>(AW61+2*AN61+AO61)/4</f>
        <v>3.25</v>
      </c>
      <c r="BL61">
        <f aca="true" t="shared" si="16" ref="BL61:BS62">(AN61+2*AO61+AP61)/4</f>
        <v>0</v>
      </c>
      <c r="BM61">
        <f t="shared" si="16"/>
        <v>0</v>
      </c>
      <c r="BN61">
        <f t="shared" si="16"/>
        <v>0.25</v>
      </c>
      <c r="BO61">
        <f t="shared" si="16"/>
        <v>0.75</v>
      </c>
      <c r="BP61">
        <f t="shared" si="16"/>
        <v>0.75</v>
      </c>
      <c r="BQ61">
        <f t="shared" si="16"/>
        <v>0.25</v>
      </c>
      <c r="BR61">
        <f t="shared" si="16"/>
        <v>3.25</v>
      </c>
      <c r="BS61">
        <f t="shared" si="16"/>
        <v>9.75</v>
      </c>
      <c r="BT61">
        <f>(AV61+2*AW61+AN61)/4</f>
        <v>9.75</v>
      </c>
      <c r="BU61" s="8"/>
      <c r="BV61" s="26">
        <f>MAX(BK61:BT61)</f>
        <v>9.75</v>
      </c>
      <c r="BW61" s="26">
        <f>MIN(BK61:BT61)</f>
        <v>0</v>
      </c>
      <c r="BX61" s="27">
        <f>(BV61-BW61)/4+BW61</f>
        <v>2.4375</v>
      </c>
      <c r="BZ61">
        <f aca="true" t="shared" si="17" ref="BZ61:CI62">IF(BK61&gt;$BX61,1,0)</f>
        <v>1</v>
      </c>
      <c r="CA61">
        <f t="shared" si="17"/>
        <v>0</v>
      </c>
      <c r="CB61">
        <f t="shared" si="17"/>
        <v>0</v>
      </c>
      <c r="CC61">
        <f t="shared" si="17"/>
        <v>0</v>
      </c>
      <c r="CD61">
        <f t="shared" si="17"/>
        <v>0</v>
      </c>
      <c r="CE61">
        <f t="shared" si="17"/>
        <v>0</v>
      </c>
      <c r="CF61">
        <f t="shared" si="17"/>
        <v>0</v>
      </c>
      <c r="CG61">
        <f t="shared" si="17"/>
        <v>1</v>
      </c>
      <c r="CH61">
        <f t="shared" si="17"/>
        <v>1</v>
      </c>
      <c r="CI61">
        <f t="shared" si="17"/>
        <v>1</v>
      </c>
      <c r="CJ61" s="8">
        <f>SUM(BZ61:CI61)</f>
        <v>4</v>
      </c>
      <c r="CK61" s="8" t="s">
        <v>74</v>
      </c>
      <c r="CL61" t="s">
        <v>47</v>
      </c>
    </row>
    <row r="62" spans="1:90" ht="12.75">
      <c r="A62">
        <v>6</v>
      </c>
      <c r="B62" s="8" t="s">
        <v>74</v>
      </c>
      <c r="C62" t="s">
        <v>45</v>
      </c>
      <c r="D62" t="s">
        <v>75</v>
      </c>
      <c r="E62" t="s">
        <v>70</v>
      </c>
      <c r="F62" t="s">
        <v>48</v>
      </c>
      <c r="G62" t="s">
        <v>69</v>
      </c>
      <c r="H62">
        <v>0</v>
      </c>
      <c r="I62">
        <v>0</v>
      </c>
      <c r="J62">
        <v>3.9</v>
      </c>
      <c r="L62">
        <v>64</v>
      </c>
      <c r="M62">
        <v>0.252</v>
      </c>
      <c r="N62">
        <v>0.057</v>
      </c>
      <c r="O62">
        <v>0.534</v>
      </c>
      <c r="P62">
        <v>0.074</v>
      </c>
      <c r="Q62">
        <v>0.787</v>
      </c>
      <c r="R62">
        <v>0.081</v>
      </c>
      <c r="S62">
        <v>158</v>
      </c>
      <c r="T62">
        <v>3.1</v>
      </c>
      <c r="U62">
        <v>2</v>
      </c>
      <c r="X62">
        <v>21.6</v>
      </c>
      <c r="AJ62">
        <v>4</v>
      </c>
      <c r="AK62">
        <v>2</v>
      </c>
      <c r="AL62">
        <v>9</v>
      </c>
      <c r="AM62">
        <v>7</v>
      </c>
      <c r="AN62">
        <v>1</v>
      </c>
      <c r="AO62">
        <v>0</v>
      </c>
      <c r="AP62">
        <v>0</v>
      </c>
      <c r="AQ62">
        <v>0</v>
      </c>
      <c r="AR62">
        <v>0</v>
      </c>
      <c r="AS62">
        <v>3</v>
      </c>
      <c r="AV62">
        <v>16</v>
      </c>
      <c r="AW62">
        <v>7</v>
      </c>
      <c r="AX62">
        <v>30</v>
      </c>
      <c r="AY62">
        <v>25</v>
      </c>
      <c r="AZ62">
        <v>4</v>
      </c>
      <c r="BA62">
        <v>0</v>
      </c>
      <c r="BB62">
        <v>2</v>
      </c>
      <c r="BC62">
        <v>1</v>
      </c>
      <c r="BD62">
        <v>3</v>
      </c>
      <c r="BE62">
        <v>13</v>
      </c>
      <c r="BK62">
        <f>(AW62+2*AN62+AO62)/4</f>
        <v>2.25</v>
      </c>
      <c r="BL62">
        <f t="shared" si="16"/>
        <v>0.25</v>
      </c>
      <c r="BM62">
        <f t="shared" si="16"/>
        <v>0</v>
      </c>
      <c r="BN62">
        <f t="shared" si="16"/>
        <v>0</v>
      </c>
      <c r="BO62">
        <f t="shared" si="16"/>
        <v>0.75</v>
      </c>
      <c r="BP62">
        <f t="shared" si="16"/>
        <v>1.5</v>
      </c>
      <c r="BQ62">
        <f t="shared" si="16"/>
        <v>0.75</v>
      </c>
      <c r="BR62">
        <f t="shared" si="16"/>
        <v>4</v>
      </c>
      <c r="BS62">
        <f t="shared" si="16"/>
        <v>9.75</v>
      </c>
      <c r="BT62">
        <f>(AV62+2*AW62+AN62)/4</f>
        <v>7.75</v>
      </c>
      <c r="BU62" s="8"/>
      <c r="BV62" s="26">
        <f>MAX(BK62:BT62)</f>
        <v>9.75</v>
      </c>
      <c r="BW62" s="26">
        <f>MIN(BK62:BT62)</f>
        <v>0</v>
      </c>
      <c r="BX62" s="27">
        <f>(BV62-BW62)/4+BW62</f>
        <v>2.4375</v>
      </c>
      <c r="BZ62">
        <f t="shared" si="17"/>
        <v>0</v>
      </c>
      <c r="CA62">
        <f t="shared" si="17"/>
        <v>0</v>
      </c>
      <c r="CB62">
        <f t="shared" si="17"/>
        <v>0</v>
      </c>
      <c r="CC62">
        <f t="shared" si="17"/>
        <v>0</v>
      </c>
      <c r="CD62">
        <f t="shared" si="17"/>
        <v>0</v>
      </c>
      <c r="CE62">
        <f t="shared" si="17"/>
        <v>0</v>
      </c>
      <c r="CF62">
        <f t="shared" si="17"/>
        <v>0</v>
      </c>
      <c r="CG62">
        <f t="shared" si="17"/>
        <v>1</v>
      </c>
      <c r="CH62">
        <f t="shared" si="17"/>
        <v>1</v>
      </c>
      <c r="CI62">
        <f t="shared" si="17"/>
        <v>1</v>
      </c>
      <c r="CJ62" s="8">
        <f>SUM(BZ62:CI62)</f>
        <v>3</v>
      </c>
      <c r="CK62" s="8" t="s">
        <v>74</v>
      </c>
      <c r="CL62" t="s">
        <v>70</v>
      </c>
    </row>
    <row r="63" spans="2:98" s="3" customFormat="1" ht="12.75">
      <c r="B63" s="33"/>
      <c r="BK63"/>
      <c r="BL63"/>
      <c r="BM63"/>
      <c r="BN63"/>
      <c r="BO63"/>
      <c r="BP63"/>
      <c r="BQ63"/>
      <c r="BR63"/>
      <c r="BS63"/>
      <c r="BT63"/>
      <c r="BU63" s="8"/>
      <c r="BV63" s="26"/>
      <c r="BW63" s="26"/>
      <c r="BX63" s="27"/>
      <c r="BY63"/>
      <c r="BZ63"/>
      <c r="CA63"/>
      <c r="CB63"/>
      <c r="CC63"/>
      <c r="CD63"/>
      <c r="CE63"/>
      <c r="CF63"/>
      <c r="CG63"/>
      <c r="CH63"/>
      <c r="CI63"/>
      <c r="CJ63" s="8"/>
      <c r="CK63" s="33"/>
      <c r="CN63" s="33"/>
      <c r="CO63" s="33"/>
      <c r="CP63" s="33"/>
      <c r="CQ63" s="33"/>
      <c r="CR63" s="33"/>
      <c r="CS63" s="33"/>
      <c r="CT63" s="33"/>
    </row>
    <row r="64" spans="1:88" ht="12.75">
      <c r="A64" t="s">
        <v>51</v>
      </c>
      <c r="C64" t="s">
        <v>51</v>
      </c>
      <c r="BU64" s="8"/>
      <c r="BV64" s="26"/>
      <c r="BW64" s="26"/>
      <c r="BX64" s="27"/>
      <c r="CJ64" s="8"/>
    </row>
    <row r="65" spans="1:90" ht="12.75">
      <c r="A65">
        <v>7</v>
      </c>
      <c r="B65" s="8">
        <v>447</v>
      </c>
      <c r="C65" t="s">
        <v>45</v>
      </c>
      <c r="D65" t="s">
        <v>76</v>
      </c>
      <c r="E65" t="s">
        <v>47</v>
      </c>
      <c r="F65" t="s">
        <v>77</v>
      </c>
      <c r="G65" t="s">
        <v>73</v>
      </c>
      <c r="H65">
        <v>8.4</v>
      </c>
      <c r="I65">
        <v>0.3</v>
      </c>
      <c r="J65">
        <v>0.7</v>
      </c>
      <c r="L65">
        <v>54</v>
      </c>
      <c r="M65">
        <v>0.222</v>
      </c>
      <c r="N65">
        <v>0.039</v>
      </c>
      <c r="O65">
        <v>0.388</v>
      </c>
      <c r="P65">
        <v>0.087</v>
      </c>
      <c r="Q65">
        <v>0.61</v>
      </c>
      <c r="R65">
        <v>0.095</v>
      </c>
      <c r="S65">
        <v>420</v>
      </c>
      <c r="T65">
        <v>13</v>
      </c>
      <c r="U65">
        <v>3</v>
      </c>
      <c r="X65">
        <v>14.9</v>
      </c>
      <c r="AJ65">
        <v>9</v>
      </c>
      <c r="AK65">
        <v>10</v>
      </c>
      <c r="AL65">
        <v>18</v>
      </c>
      <c r="AM65">
        <v>19</v>
      </c>
      <c r="AN65">
        <v>12</v>
      </c>
      <c r="AO65">
        <v>3</v>
      </c>
      <c r="AP65">
        <v>1</v>
      </c>
      <c r="AQ65">
        <v>3</v>
      </c>
      <c r="AR65">
        <v>22</v>
      </c>
      <c r="AS65">
        <v>28</v>
      </c>
      <c r="AV65">
        <v>7</v>
      </c>
      <c r="AW65">
        <v>9</v>
      </c>
      <c r="AX65">
        <v>15</v>
      </c>
      <c r="AY65">
        <v>15</v>
      </c>
      <c r="AZ65">
        <v>9</v>
      </c>
      <c r="BA65">
        <v>3</v>
      </c>
      <c r="BB65">
        <v>1</v>
      </c>
      <c r="BC65">
        <v>3</v>
      </c>
      <c r="BD65">
        <v>17</v>
      </c>
      <c r="BE65">
        <v>21</v>
      </c>
      <c r="BK65">
        <f>(AW65+2*AN65+AO65)/4</f>
        <v>9</v>
      </c>
      <c r="BL65">
        <f aca="true" t="shared" si="18" ref="BL65:BS66">(AN65+2*AO65+AP65)/4</f>
        <v>4.75</v>
      </c>
      <c r="BM65">
        <f t="shared" si="18"/>
        <v>2</v>
      </c>
      <c r="BN65">
        <f t="shared" si="18"/>
        <v>7.25</v>
      </c>
      <c r="BO65">
        <f t="shared" si="18"/>
        <v>18.75</v>
      </c>
      <c r="BP65">
        <f t="shared" si="18"/>
        <v>19.5</v>
      </c>
      <c r="BQ65">
        <f t="shared" si="18"/>
        <v>7</v>
      </c>
      <c r="BR65">
        <f t="shared" si="18"/>
        <v>1.75</v>
      </c>
      <c r="BS65">
        <f t="shared" si="18"/>
        <v>5.75</v>
      </c>
      <c r="BT65">
        <f>(AV65+2*AW65+AN65)/4</f>
        <v>9.25</v>
      </c>
      <c r="BU65" s="8"/>
      <c r="BV65" s="26">
        <f>MAX(BK65:BT65)</f>
        <v>19.5</v>
      </c>
      <c r="BW65" s="26">
        <f>MIN(BK65:BT65)</f>
        <v>1.75</v>
      </c>
      <c r="BX65" s="27">
        <f>(BV65-BW65)/4+BW65</f>
        <v>6.1875</v>
      </c>
      <c r="BZ65">
        <f aca="true" t="shared" si="19" ref="BZ65:CI66">IF(BK65&gt;$BX65,1,0)</f>
        <v>1</v>
      </c>
      <c r="CA65">
        <f t="shared" si="19"/>
        <v>0</v>
      </c>
      <c r="CB65">
        <f t="shared" si="19"/>
        <v>0</v>
      </c>
      <c r="CC65">
        <f t="shared" si="19"/>
        <v>1</v>
      </c>
      <c r="CD65">
        <f t="shared" si="19"/>
        <v>1</v>
      </c>
      <c r="CE65">
        <f t="shared" si="19"/>
        <v>1</v>
      </c>
      <c r="CF65">
        <f t="shared" si="19"/>
        <v>1</v>
      </c>
      <c r="CG65">
        <f t="shared" si="19"/>
        <v>0</v>
      </c>
      <c r="CH65">
        <f t="shared" si="19"/>
        <v>0</v>
      </c>
      <c r="CI65">
        <f t="shared" si="19"/>
        <v>1</v>
      </c>
      <c r="CJ65" s="8">
        <f>SUM(BZ65:CI65)</f>
        <v>6</v>
      </c>
      <c r="CK65" s="8">
        <v>447</v>
      </c>
      <c r="CL65" t="s">
        <v>47</v>
      </c>
    </row>
    <row r="66" spans="1:90" ht="12.75">
      <c r="A66">
        <v>7</v>
      </c>
      <c r="B66" s="8">
        <v>447</v>
      </c>
      <c r="C66" t="s">
        <v>45</v>
      </c>
      <c r="D66" t="s">
        <v>76</v>
      </c>
      <c r="E66" t="s">
        <v>70</v>
      </c>
      <c r="F66" t="s">
        <v>77</v>
      </c>
      <c r="G66" t="s">
        <v>73</v>
      </c>
      <c r="H66">
        <v>8.4</v>
      </c>
      <c r="I66">
        <v>0.3</v>
      </c>
      <c r="J66">
        <v>0.6</v>
      </c>
      <c r="L66">
        <v>54</v>
      </c>
      <c r="M66">
        <v>0.275</v>
      </c>
      <c r="N66">
        <v>0.049</v>
      </c>
      <c r="O66">
        <v>0.419</v>
      </c>
      <c r="P66">
        <v>0.079</v>
      </c>
      <c r="Q66">
        <v>0.695</v>
      </c>
      <c r="R66">
        <v>0.088</v>
      </c>
      <c r="S66">
        <v>399</v>
      </c>
      <c r="T66">
        <v>10.6</v>
      </c>
      <c r="U66">
        <v>2</v>
      </c>
      <c r="X66">
        <v>16.1</v>
      </c>
      <c r="AJ66">
        <v>12</v>
      </c>
      <c r="AK66">
        <v>6</v>
      </c>
      <c r="AL66">
        <v>17</v>
      </c>
      <c r="AM66">
        <v>17</v>
      </c>
      <c r="AN66">
        <v>11</v>
      </c>
      <c r="AO66">
        <v>1</v>
      </c>
      <c r="AP66">
        <v>0</v>
      </c>
      <c r="AQ66">
        <v>2</v>
      </c>
      <c r="AR66">
        <v>12</v>
      </c>
      <c r="AS66">
        <v>24</v>
      </c>
      <c r="AV66">
        <v>11</v>
      </c>
      <c r="AW66">
        <v>6</v>
      </c>
      <c r="AX66">
        <v>16</v>
      </c>
      <c r="AY66">
        <v>17</v>
      </c>
      <c r="AZ66">
        <v>11</v>
      </c>
      <c r="BA66">
        <v>1</v>
      </c>
      <c r="BB66">
        <v>1</v>
      </c>
      <c r="BC66">
        <v>3</v>
      </c>
      <c r="BD66">
        <v>12</v>
      </c>
      <c r="BE66">
        <v>23</v>
      </c>
      <c r="BK66">
        <f aca="true" t="shared" si="20" ref="BK66:BK128">(AW66+2*AN66+AO66)/4</f>
        <v>7.25</v>
      </c>
      <c r="BL66">
        <f t="shared" si="18"/>
        <v>3.25</v>
      </c>
      <c r="BM66">
        <f t="shared" si="18"/>
        <v>0.75</v>
      </c>
      <c r="BN66">
        <f t="shared" si="18"/>
        <v>4</v>
      </c>
      <c r="BO66">
        <f t="shared" si="18"/>
        <v>12.5</v>
      </c>
      <c r="BP66">
        <f t="shared" si="18"/>
        <v>15</v>
      </c>
      <c r="BQ66">
        <f t="shared" si="18"/>
        <v>6</v>
      </c>
      <c r="BR66">
        <f t="shared" si="18"/>
        <v>2.75</v>
      </c>
      <c r="BS66">
        <f t="shared" si="18"/>
        <v>7</v>
      </c>
      <c r="BT66">
        <f aca="true" t="shared" si="21" ref="BT66:BT128">(AV66+2*AW66+AN66)/4</f>
        <v>8.5</v>
      </c>
      <c r="BU66" s="8"/>
      <c r="BV66" s="26">
        <f aca="true" t="shared" si="22" ref="BV66:BV128">MAX(BK66:BT66)</f>
        <v>15</v>
      </c>
      <c r="BW66" s="26">
        <f aca="true" t="shared" si="23" ref="BW66:BW128">MIN(BK66:BT66)</f>
        <v>0.75</v>
      </c>
      <c r="BX66" s="27">
        <f aca="true" t="shared" si="24" ref="BX66:BX128">(BV66-BW66)/4+BW66</f>
        <v>4.3125</v>
      </c>
      <c r="BZ66">
        <f t="shared" si="19"/>
        <v>1</v>
      </c>
      <c r="CA66">
        <f t="shared" si="19"/>
        <v>0</v>
      </c>
      <c r="CB66">
        <f t="shared" si="19"/>
        <v>0</v>
      </c>
      <c r="CC66">
        <f t="shared" si="19"/>
        <v>0</v>
      </c>
      <c r="CD66">
        <f t="shared" si="19"/>
        <v>1</v>
      </c>
      <c r="CE66">
        <f t="shared" si="19"/>
        <v>1</v>
      </c>
      <c r="CF66">
        <f t="shared" si="19"/>
        <v>1</v>
      </c>
      <c r="CG66">
        <f t="shared" si="19"/>
        <v>0</v>
      </c>
      <c r="CH66">
        <f t="shared" si="19"/>
        <v>1</v>
      </c>
      <c r="CI66">
        <f t="shared" si="19"/>
        <v>1</v>
      </c>
      <c r="CJ66" s="8">
        <f>SUM(BZ66:CI66)</f>
        <v>6</v>
      </c>
      <c r="CK66" s="8">
        <v>447</v>
      </c>
      <c r="CL66" t="s">
        <v>70</v>
      </c>
    </row>
    <row r="67" spans="2:98" s="3" customFormat="1" ht="12.75">
      <c r="B67" s="33"/>
      <c r="BK67"/>
      <c r="BL67"/>
      <c r="BM67"/>
      <c r="BN67"/>
      <c r="BO67"/>
      <c r="BP67"/>
      <c r="BQ67"/>
      <c r="BR67"/>
      <c r="BS67"/>
      <c r="BT67"/>
      <c r="BU67" s="8"/>
      <c r="BV67" s="26"/>
      <c r="BW67" s="26"/>
      <c r="BX67" s="27"/>
      <c r="BY67"/>
      <c r="BZ67"/>
      <c r="CA67"/>
      <c r="CB67"/>
      <c r="CC67"/>
      <c r="CD67"/>
      <c r="CE67"/>
      <c r="CF67"/>
      <c r="CG67"/>
      <c r="CH67"/>
      <c r="CI67"/>
      <c r="CJ67" s="8"/>
      <c r="CK67" s="33"/>
      <c r="CN67" s="33"/>
      <c r="CO67" s="33"/>
      <c r="CP67" s="33"/>
      <c r="CQ67" s="33"/>
      <c r="CR67" s="33"/>
      <c r="CS67" s="33"/>
      <c r="CT67" s="33"/>
    </row>
    <row r="68" spans="3:88" ht="12.75">
      <c r="C68" t="s">
        <v>51</v>
      </c>
      <c r="BU68" s="8"/>
      <c r="BV68" s="26"/>
      <c r="BW68" s="26"/>
      <c r="BX68" s="27"/>
      <c r="CJ68" s="8"/>
    </row>
    <row r="69" spans="1:90" ht="12.75">
      <c r="A69">
        <v>8</v>
      </c>
      <c r="B69" s="8">
        <v>448</v>
      </c>
      <c r="C69" t="s">
        <v>45</v>
      </c>
      <c r="D69" t="s">
        <v>78</v>
      </c>
      <c r="E69" t="s">
        <v>47</v>
      </c>
      <c r="F69" t="s">
        <v>48</v>
      </c>
      <c r="G69" t="s">
        <v>73</v>
      </c>
      <c r="H69">
        <v>0.8</v>
      </c>
      <c r="I69">
        <v>0.1</v>
      </c>
      <c r="J69" t="s">
        <v>79</v>
      </c>
      <c r="L69">
        <v>8</v>
      </c>
      <c r="M69">
        <v>0.264</v>
      </c>
      <c r="N69">
        <v>0.035</v>
      </c>
      <c r="O69">
        <v>0.473</v>
      </c>
      <c r="P69">
        <v>0.07</v>
      </c>
      <c r="Q69">
        <v>0.737</v>
      </c>
      <c r="R69">
        <v>0.091</v>
      </c>
      <c r="S69">
        <v>515</v>
      </c>
      <c r="T69">
        <v>5.1</v>
      </c>
      <c r="U69">
        <v>0</v>
      </c>
      <c r="X69">
        <v>34.1</v>
      </c>
      <c r="AJ69">
        <v>5</v>
      </c>
      <c r="AK69">
        <v>25</v>
      </c>
      <c r="AL69">
        <v>13</v>
      </c>
      <c r="AM69">
        <v>7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V69">
        <v>10</v>
      </c>
      <c r="AW69">
        <v>50</v>
      </c>
      <c r="AX69">
        <v>27</v>
      </c>
      <c r="AY69">
        <v>13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K69">
        <f t="shared" si="20"/>
        <v>12.5</v>
      </c>
      <c r="BL69">
        <f aca="true" t="shared" si="25" ref="BL69:BS70">(AN69+2*AO69+AP69)/4</f>
        <v>0</v>
      </c>
      <c r="BM69">
        <f t="shared" si="25"/>
        <v>0</v>
      </c>
      <c r="BN69">
        <f t="shared" si="25"/>
        <v>0</v>
      </c>
      <c r="BO69">
        <f t="shared" si="25"/>
        <v>0</v>
      </c>
      <c r="BP69">
        <f t="shared" si="25"/>
        <v>0</v>
      </c>
      <c r="BQ69">
        <f t="shared" si="25"/>
        <v>0</v>
      </c>
      <c r="BR69">
        <f t="shared" si="25"/>
        <v>2.5</v>
      </c>
      <c r="BS69">
        <f t="shared" si="25"/>
        <v>17.5</v>
      </c>
      <c r="BT69">
        <f t="shared" si="21"/>
        <v>27.5</v>
      </c>
      <c r="BU69" s="8"/>
      <c r="BV69" s="26">
        <f t="shared" si="22"/>
        <v>27.5</v>
      </c>
      <c r="BW69" s="26">
        <f t="shared" si="23"/>
        <v>0</v>
      </c>
      <c r="BX69" s="27">
        <f t="shared" si="24"/>
        <v>6.875</v>
      </c>
      <c r="BZ69">
        <f aca="true" t="shared" si="26" ref="BZ69:CI70">IF(BK69&gt;$BX69,1,0)</f>
        <v>1</v>
      </c>
      <c r="CA69">
        <f t="shared" si="26"/>
        <v>0</v>
      </c>
      <c r="CB69">
        <f t="shared" si="26"/>
        <v>0</v>
      </c>
      <c r="CC69">
        <f t="shared" si="26"/>
        <v>0</v>
      </c>
      <c r="CD69">
        <f t="shared" si="26"/>
        <v>0</v>
      </c>
      <c r="CE69">
        <f t="shared" si="26"/>
        <v>0</v>
      </c>
      <c r="CF69">
        <f t="shared" si="26"/>
        <v>0</v>
      </c>
      <c r="CG69">
        <f t="shared" si="26"/>
        <v>0</v>
      </c>
      <c r="CH69">
        <f t="shared" si="26"/>
        <v>1</v>
      </c>
      <c r="CI69">
        <f t="shared" si="26"/>
        <v>1</v>
      </c>
      <c r="CJ69" s="8">
        <f aca="true" t="shared" si="27" ref="CJ69:CJ130">SUM(BZ69:CI69)</f>
        <v>3</v>
      </c>
      <c r="CK69" s="8">
        <v>448</v>
      </c>
      <c r="CL69" t="s">
        <v>47</v>
      </c>
    </row>
    <row r="70" spans="1:90" ht="12.75">
      <c r="A70">
        <v>8</v>
      </c>
      <c r="B70" s="8">
        <v>448</v>
      </c>
      <c r="C70" t="s">
        <v>45</v>
      </c>
      <c r="D70" t="s">
        <v>78</v>
      </c>
      <c r="E70" t="s">
        <v>70</v>
      </c>
      <c r="F70" t="s">
        <v>48</v>
      </c>
      <c r="G70" t="s">
        <v>73</v>
      </c>
      <c r="H70">
        <v>0.8</v>
      </c>
      <c r="I70">
        <v>0.1</v>
      </c>
      <c r="J70">
        <v>0.4</v>
      </c>
      <c r="L70">
        <v>22</v>
      </c>
      <c r="M70">
        <v>0.368</v>
      </c>
      <c r="N70">
        <v>0.057</v>
      </c>
      <c r="O70">
        <v>0.511</v>
      </c>
      <c r="P70">
        <v>0.083</v>
      </c>
      <c r="Q70">
        <v>0.88</v>
      </c>
      <c r="R70">
        <v>0.124</v>
      </c>
      <c r="S70">
        <v>614</v>
      </c>
      <c r="T70">
        <v>5.9</v>
      </c>
      <c r="U70">
        <v>2</v>
      </c>
      <c r="X70">
        <v>29.5</v>
      </c>
      <c r="AJ70">
        <v>3</v>
      </c>
      <c r="AK70">
        <v>5</v>
      </c>
      <c r="AL70">
        <v>21</v>
      </c>
      <c r="AM70">
        <v>23</v>
      </c>
      <c r="AN70">
        <v>1</v>
      </c>
      <c r="AO70">
        <v>0</v>
      </c>
      <c r="AP70">
        <v>0</v>
      </c>
      <c r="AQ70">
        <v>0</v>
      </c>
      <c r="AR70">
        <v>1</v>
      </c>
      <c r="AS70">
        <v>0</v>
      </c>
      <c r="AV70">
        <v>6</v>
      </c>
      <c r="AW70">
        <v>8</v>
      </c>
      <c r="AX70">
        <v>37</v>
      </c>
      <c r="AY70">
        <v>41</v>
      </c>
      <c r="AZ70">
        <v>3</v>
      </c>
      <c r="BA70">
        <v>1</v>
      </c>
      <c r="BB70">
        <v>2</v>
      </c>
      <c r="BC70">
        <v>0</v>
      </c>
      <c r="BD70">
        <v>3</v>
      </c>
      <c r="BE70">
        <v>0</v>
      </c>
      <c r="BK70">
        <f t="shared" si="20"/>
        <v>2.5</v>
      </c>
      <c r="BL70">
        <f t="shared" si="25"/>
        <v>0.25</v>
      </c>
      <c r="BM70">
        <f t="shared" si="25"/>
        <v>0</v>
      </c>
      <c r="BN70">
        <f t="shared" si="25"/>
        <v>0.25</v>
      </c>
      <c r="BO70">
        <f t="shared" si="25"/>
        <v>0.5</v>
      </c>
      <c r="BP70">
        <f t="shared" si="25"/>
        <v>0.25</v>
      </c>
      <c r="BQ70">
        <f t="shared" si="25"/>
        <v>0</v>
      </c>
      <c r="BR70">
        <f t="shared" si="25"/>
        <v>1.5</v>
      </c>
      <c r="BS70">
        <f t="shared" si="25"/>
        <v>5</v>
      </c>
      <c r="BT70">
        <f t="shared" si="21"/>
        <v>5.75</v>
      </c>
      <c r="BU70" s="8"/>
      <c r="BV70" s="26">
        <f t="shared" si="22"/>
        <v>5.75</v>
      </c>
      <c r="BW70" s="26">
        <f t="shared" si="23"/>
        <v>0</v>
      </c>
      <c r="BX70" s="27">
        <f t="shared" si="24"/>
        <v>1.4375</v>
      </c>
      <c r="BZ70">
        <f t="shared" si="26"/>
        <v>1</v>
      </c>
      <c r="CA70">
        <f t="shared" si="26"/>
        <v>0</v>
      </c>
      <c r="CB70">
        <f t="shared" si="26"/>
        <v>0</v>
      </c>
      <c r="CC70">
        <f t="shared" si="26"/>
        <v>0</v>
      </c>
      <c r="CD70">
        <f t="shared" si="26"/>
        <v>0</v>
      </c>
      <c r="CE70">
        <f t="shared" si="26"/>
        <v>0</v>
      </c>
      <c r="CF70">
        <f t="shared" si="26"/>
        <v>0</v>
      </c>
      <c r="CG70">
        <f t="shared" si="26"/>
        <v>1</v>
      </c>
      <c r="CH70">
        <f t="shared" si="26"/>
        <v>1</v>
      </c>
      <c r="CI70">
        <f t="shared" si="26"/>
        <v>1</v>
      </c>
      <c r="CJ70" s="8">
        <f t="shared" si="27"/>
        <v>4</v>
      </c>
      <c r="CK70" s="8">
        <v>448</v>
      </c>
      <c r="CL70" t="s">
        <v>70</v>
      </c>
    </row>
    <row r="71" spans="2:98" s="3" customFormat="1" ht="12.75">
      <c r="B71" s="33"/>
      <c r="BK71"/>
      <c r="BL71"/>
      <c r="BM71"/>
      <c r="BN71"/>
      <c r="BO71"/>
      <c r="BP71"/>
      <c r="BQ71"/>
      <c r="BR71"/>
      <c r="BS71"/>
      <c r="BT71"/>
      <c r="BU71" s="8"/>
      <c r="BV71" s="26"/>
      <c r="BW71" s="26"/>
      <c r="BX71" s="27"/>
      <c r="BY71"/>
      <c r="BZ71"/>
      <c r="CA71"/>
      <c r="CB71"/>
      <c r="CC71"/>
      <c r="CD71"/>
      <c r="CE71"/>
      <c r="CF71"/>
      <c r="CG71"/>
      <c r="CH71"/>
      <c r="CI71"/>
      <c r="CJ71" s="8"/>
      <c r="CK71" s="33"/>
      <c r="CN71" s="33"/>
      <c r="CO71" s="33"/>
      <c r="CP71" s="33"/>
      <c r="CQ71" s="33"/>
      <c r="CR71" s="33"/>
      <c r="CS71" s="33"/>
      <c r="CT71" s="33"/>
    </row>
    <row r="72" spans="3:88" ht="12.75">
      <c r="C72" t="s">
        <v>51</v>
      </c>
      <c r="BU72" s="8"/>
      <c r="BV72" s="26"/>
      <c r="BW72" s="26"/>
      <c r="BX72" s="27"/>
      <c r="CJ72" s="8"/>
    </row>
    <row r="73" spans="1:90" ht="12.75">
      <c r="A73">
        <v>9</v>
      </c>
      <c r="B73" s="8">
        <v>449</v>
      </c>
      <c r="C73" t="s">
        <v>45</v>
      </c>
      <c r="D73" t="s">
        <v>80</v>
      </c>
      <c r="E73" t="s">
        <v>47</v>
      </c>
      <c r="F73" t="s">
        <v>48</v>
      </c>
      <c r="G73" t="s">
        <v>69</v>
      </c>
      <c r="H73">
        <v>4.6</v>
      </c>
      <c r="I73">
        <v>0.2</v>
      </c>
      <c r="J73">
        <v>1.7</v>
      </c>
      <c r="L73">
        <v>51</v>
      </c>
      <c r="M73">
        <v>0.227</v>
      </c>
      <c r="N73">
        <v>0.027</v>
      </c>
      <c r="O73">
        <v>0.391</v>
      </c>
      <c r="P73">
        <v>0.087</v>
      </c>
      <c r="Q73">
        <v>0.619</v>
      </c>
      <c r="R73">
        <v>0.101</v>
      </c>
      <c r="S73">
        <v>78</v>
      </c>
      <c r="T73">
        <v>3.1</v>
      </c>
      <c r="U73">
        <v>2</v>
      </c>
      <c r="X73">
        <v>17.9</v>
      </c>
      <c r="AV73">
        <v>6</v>
      </c>
      <c r="AW73">
        <v>10</v>
      </c>
      <c r="AX73">
        <v>23</v>
      </c>
      <c r="AY73">
        <v>23</v>
      </c>
      <c r="AZ73">
        <v>10</v>
      </c>
      <c r="BA73">
        <v>1</v>
      </c>
      <c r="BB73">
        <v>0</v>
      </c>
      <c r="BC73">
        <v>6</v>
      </c>
      <c r="BD73">
        <v>12</v>
      </c>
      <c r="BE73">
        <v>8</v>
      </c>
      <c r="BK73">
        <f t="shared" si="20"/>
        <v>2.5</v>
      </c>
      <c r="BL73">
        <f aca="true" t="shared" si="28" ref="BL73:BS74">(AN73+2*AO73+AP73)/4</f>
        <v>0</v>
      </c>
      <c r="BM73">
        <f t="shared" si="28"/>
        <v>0</v>
      </c>
      <c r="BN73">
        <f t="shared" si="28"/>
        <v>0</v>
      </c>
      <c r="BO73">
        <f t="shared" si="28"/>
        <v>0</v>
      </c>
      <c r="BP73">
        <f t="shared" si="28"/>
        <v>0</v>
      </c>
      <c r="BQ73">
        <f t="shared" si="28"/>
        <v>0</v>
      </c>
      <c r="BR73">
        <f t="shared" si="28"/>
        <v>1.5</v>
      </c>
      <c r="BS73">
        <f t="shared" si="28"/>
        <v>5.5</v>
      </c>
      <c r="BT73">
        <f t="shared" si="21"/>
        <v>6.5</v>
      </c>
      <c r="BU73" s="8"/>
      <c r="BV73" s="26">
        <f t="shared" si="22"/>
        <v>6.5</v>
      </c>
      <c r="BW73" s="26">
        <f t="shared" si="23"/>
        <v>0</v>
      </c>
      <c r="BX73" s="27">
        <f t="shared" si="24"/>
        <v>1.625</v>
      </c>
      <c r="BZ73">
        <f aca="true" t="shared" si="29" ref="BZ73:CI74">IF(BK73&gt;$BX73,1,0)</f>
        <v>1</v>
      </c>
      <c r="CA73">
        <f t="shared" si="29"/>
        <v>0</v>
      </c>
      <c r="CB73">
        <f t="shared" si="29"/>
        <v>0</v>
      </c>
      <c r="CC73">
        <f t="shared" si="29"/>
        <v>0</v>
      </c>
      <c r="CD73">
        <f t="shared" si="29"/>
        <v>0</v>
      </c>
      <c r="CE73">
        <f t="shared" si="29"/>
        <v>0</v>
      </c>
      <c r="CF73">
        <f t="shared" si="29"/>
        <v>0</v>
      </c>
      <c r="CG73">
        <f t="shared" si="29"/>
        <v>0</v>
      </c>
      <c r="CH73">
        <f t="shared" si="29"/>
        <v>1</v>
      </c>
      <c r="CI73">
        <f t="shared" si="29"/>
        <v>1</v>
      </c>
      <c r="CJ73" s="8">
        <f t="shared" si="27"/>
        <v>3</v>
      </c>
      <c r="CK73" s="8">
        <v>449</v>
      </c>
      <c r="CL73" t="s">
        <v>47</v>
      </c>
    </row>
    <row r="74" spans="1:90" ht="12.75">
      <c r="A74">
        <v>9</v>
      </c>
      <c r="B74" s="8">
        <v>449</v>
      </c>
      <c r="C74" t="s">
        <v>45</v>
      </c>
      <c r="D74" t="s">
        <v>80</v>
      </c>
      <c r="E74" t="s">
        <v>70</v>
      </c>
      <c r="F74" t="s">
        <v>48</v>
      </c>
      <c r="G74" t="s">
        <v>69</v>
      </c>
      <c r="H74">
        <v>4.6</v>
      </c>
      <c r="I74">
        <v>0.2</v>
      </c>
      <c r="J74">
        <v>2.1</v>
      </c>
      <c r="L74">
        <v>27</v>
      </c>
      <c r="M74">
        <v>0.266</v>
      </c>
      <c r="N74">
        <v>0.051</v>
      </c>
      <c r="O74">
        <v>0.491</v>
      </c>
      <c r="P74">
        <v>0.067</v>
      </c>
      <c r="Q74">
        <v>0.678</v>
      </c>
      <c r="R74">
        <v>0.076</v>
      </c>
      <c r="S74">
        <v>81</v>
      </c>
      <c r="T74">
        <v>3.1</v>
      </c>
      <c r="U74">
        <v>1</v>
      </c>
      <c r="X74">
        <v>17.9</v>
      </c>
      <c r="AV74">
        <v>10</v>
      </c>
      <c r="AW74">
        <v>17</v>
      </c>
      <c r="AX74">
        <v>15</v>
      </c>
      <c r="AY74">
        <v>27</v>
      </c>
      <c r="AZ74">
        <v>9</v>
      </c>
      <c r="BA74">
        <v>0</v>
      </c>
      <c r="BB74">
        <v>0</v>
      </c>
      <c r="BC74">
        <v>6</v>
      </c>
      <c r="BD74">
        <v>5</v>
      </c>
      <c r="BE74">
        <v>11</v>
      </c>
      <c r="BK74">
        <f t="shared" si="20"/>
        <v>4.25</v>
      </c>
      <c r="BL74">
        <f t="shared" si="28"/>
        <v>0</v>
      </c>
      <c r="BM74">
        <f t="shared" si="28"/>
        <v>0</v>
      </c>
      <c r="BN74">
        <f t="shared" si="28"/>
        <v>0</v>
      </c>
      <c r="BO74">
        <f t="shared" si="28"/>
        <v>0</v>
      </c>
      <c r="BP74">
        <f t="shared" si="28"/>
        <v>0</v>
      </c>
      <c r="BQ74">
        <f t="shared" si="28"/>
        <v>0</v>
      </c>
      <c r="BR74">
        <f t="shared" si="28"/>
        <v>2.5</v>
      </c>
      <c r="BS74">
        <f t="shared" si="28"/>
        <v>9.25</v>
      </c>
      <c r="BT74">
        <f t="shared" si="21"/>
        <v>11</v>
      </c>
      <c r="BU74" s="8"/>
      <c r="BV74" s="26">
        <f t="shared" si="22"/>
        <v>11</v>
      </c>
      <c r="BW74" s="26">
        <f t="shared" si="23"/>
        <v>0</v>
      </c>
      <c r="BX74" s="27">
        <f t="shared" si="24"/>
        <v>2.75</v>
      </c>
      <c r="BZ74">
        <f t="shared" si="29"/>
        <v>1</v>
      </c>
      <c r="CA74">
        <f t="shared" si="29"/>
        <v>0</v>
      </c>
      <c r="CB74">
        <f t="shared" si="29"/>
        <v>0</v>
      </c>
      <c r="CC74">
        <f t="shared" si="29"/>
        <v>0</v>
      </c>
      <c r="CD74">
        <f t="shared" si="29"/>
        <v>0</v>
      </c>
      <c r="CE74">
        <f t="shared" si="29"/>
        <v>0</v>
      </c>
      <c r="CF74">
        <f t="shared" si="29"/>
        <v>0</v>
      </c>
      <c r="CG74">
        <f t="shared" si="29"/>
        <v>0</v>
      </c>
      <c r="CH74">
        <f t="shared" si="29"/>
        <v>1</v>
      </c>
      <c r="CI74">
        <f t="shared" si="29"/>
        <v>1</v>
      </c>
      <c r="CJ74" s="8">
        <f t="shared" si="27"/>
        <v>3</v>
      </c>
      <c r="CK74" s="8">
        <v>449</v>
      </c>
      <c r="CL74" t="s">
        <v>70</v>
      </c>
    </row>
    <row r="75" spans="2:98" s="3" customFormat="1" ht="12.75">
      <c r="B75" s="33"/>
      <c r="BK75"/>
      <c r="BL75"/>
      <c r="BM75"/>
      <c r="BN75"/>
      <c r="BO75"/>
      <c r="BP75"/>
      <c r="BQ75"/>
      <c r="BR75"/>
      <c r="BS75"/>
      <c r="BT75"/>
      <c r="BU75" s="8"/>
      <c r="BV75" s="26"/>
      <c r="BW75" s="26"/>
      <c r="BX75" s="27"/>
      <c r="BY75"/>
      <c r="BZ75"/>
      <c r="CA75"/>
      <c r="CB75"/>
      <c r="CC75"/>
      <c r="CD75"/>
      <c r="CE75"/>
      <c r="CF75"/>
      <c r="CG75"/>
      <c r="CH75"/>
      <c r="CI75"/>
      <c r="CJ75" s="8"/>
      <c r="CK75" s="33"/>
      <c r="CN75" s="33"/>
      <c r="CO75" s="33"/>
      <c r="CP75" s="33"/>
      <c r="CQ75" s="33"/>
      <c r="CR75" s="33"/>
      <c r="CS75" s="33"/>
      <c r="CT75" s="33"/>
    </row>
    <row r="76" spans="3:88" ht="12.75">
      <c r="C76" t="s">
        <v>51</v>
      </c>
      <c r="BU76" s="8"/>
      <c r="BV76" s="26"/>
      <c r="BW76" s="26"/>
      <c r="BX76" s="27"/>
      <c r="CJ76" s="8"/>
    </row>
    <row r="77" spans="1:90" ht="12.75">
      <c r="A77">
        <v>10</v>
      </c>
      <c r="B77" s="8">
        <v>450</v>
      </c>
      <c r="C77" t="s">
        <v>45</v>
      </c>
      <c r="D77" t="s">
        <v>81</v>
      </c>
      <c r="E77" t="s">
        <v>47</v>
      </c>
      <c r="F77" t="s">
        <v>48</v>
      </c>
      <c r="G77" t="s">
        <v>69</v>
      </c>
      <c r="H77">
        <v>3.7</v>
      </c>
      <c r="I77">
        <v>0.2</v>
      </c>
      <c r="J77">
        <v>1.6</v>
      </c>
      <c r="L77">
        <v>52</v>
      </c>
      <c r="M77">
        <v>0.229</v>
      </c>
      <c r="N77">
        <v>0.035</v>
      </c>
      <c r="O77">
        <v>0.405</v>
      </c>
      <c r="P77">
        <v>0.086</v>
      </c>
      <c r="Q77">
        <v>0.634</v>
      </c>
      <c r="R77">
        <v>0.098</v>
      </c>
      <c r="S77">
        <v>174</v>
      </c>
      <c r="T77">
        <v>5.3</v>
      </c>
      <c r="U77">
        <v>2</v>
      </c>
      <c r="X77">
        <v>19.8</v>
      </c>
      <c r="AJ77">
        <v>6</v>
      </c>
      <c r="AK77">
        <v>9</v>
      </c>
      <c r="AL77">
        <v>11</v>
      </c>
      <c r="AM77">
        <v>14</v>
      </c>
      <c r="AN77">
        <v>6</v>
      </c>
      <c r="AO77">
        <v>0</v>
      </c>
      <c r="AP77">
        <v>0</v>
      </c>
      <c r="AQ77">
        <v>0</v>
      </c>
      <c r="AR77">
        <v>2</v>
      </c>
      <c r="AS77">
        <v>2</v>
      </c>
      <c r="AV77">
        <v>11</v>
      </c>
      <c r="AW77">
        <v>18</v>
      </c>
      <c r="AX77">
        <v>21</v>
      </c>
      <c r="AY77">
        <v>26</v>
      </c>
      <c r="AZ77">
        <v>11</v>
      </c>
      <c r="BA77">
        <v>2</v>
      </c>
      <c r="BB77">
        <v>1</v>
      </c>
      <c r="BC77">
        <v>2</v>
      </c>
      <c r="BD77">
        <v>4</v>
      </c>
      <c r="BE77">
        <v>4</v>
      </c>
      <c r="BK77">
        <f t="shared" si="20"/>
        <v>7.5</v>
      </c>
      <c r="BL77">
        <f aca="true" t="shared" si="30" ref="BL77:BS78">(AN77+2*AO77+AP77)/4</f>
        <v>1.5</v>
      </c>
      <c r="BM77">
        <f t="shared" si="30"/>
        <v>0</v>
      </c>
      <c r="BN77">
        <f t="shared" si="30"/>
        <v>0.5</v>
      </c>
      <c r="BO77">
        <f t="shared" si="30"/>
        <v>1.5</v>
      </c>
      <c r="BP77">
        <f t="shared" si="30"/>
        <v>1.5</v>
      </c>
      <c r="BQ77">
        <f t="shared" si="30"/>
        <v>0.5</v>
      </c>
      <c r="BR77">
        <f t="shared" si="30"/>
        <v>2.75</v>
      </c>
      <c r="BS77">
        <f t="shared" si="30"/>
        <v>10</v>
      </c>
      <c r="BT77">
        <f t="shared" si="21"/>
        <v>13.25</v>
      </c>
      <c r="BU77" s="8"/>
      <c r="BV77" s="26">
        <f t="shared" si="22"/>
        <v>13.25</v>
      </c>
      <c r="BW77" s="26">
        <f t="shared" si="23"/>
        <v>0</v>
      </c>
      <c r="BX77" s="27">
        <f t="shared" si="24"/>
        <v>3.3125</v>
      </c>
      <c r="BZ77">
        <f aca="true" t="shared" si="31" ref="BZ77:CI78">IF(BK77&gt;$BX77,1,0)</f>
        <v>1</v>
      </c>
      <c r="CA77">
        <f t="shared" si="31"/>
        <v>0</v>
      </c>
      <c r="CB77">
        <f t="shared" si="31"/>
        <v>0</v>
      </c>
      <c r="CC77">
        <f t="shared" si="31"/>
        <v>0</v>
      </c>
      <c r="CD77">
        <f t="shared" si="31"/>
        <v>0</v>
      </c>
      <c r="CE77">
        <f t="shared" si="31"/>
        <v>0</v>
      </c>
      <c r="CF77">
        <f t="shared" si="31"/>
        <v>0</v>
      </c>
      <c r="CG77">
        <f t="shared" si="31"/>
        <v>0</v>
      </c>
      <c r="CH77">
        <f t="shared" si="31"/>
        <v>1</v>
      </c>
      <c r="CI77">
        <f t="shared" si="31"/>
        <v>1</v>
      </c>
      <c r="CJ77" s="8">
        <f t="shared" si="27"/>
        <v>3</v>
      </c>
      <c r="CK77" s="8">
        <v>450</v>
      </c>
      <c r="CL77" t="s">
        <v>47</v>
      </c>
    </row>
    <row r="78" spans="1:90" ht="12.75">
      <c r="A78">
        <v>10</v>
      </c>
      <c r="B78" s="8">
        <v>450</v>
      </c>
      <c r="C78" t="s">
        <v>45</v>
      </c>
      <c r="D78" t="s">
        <v>81</v>
      </c>
      <c r="E78" t="s">
        <v>70</v>
      </c>
      <c r="F78" t="s">
        <v>48</v>
      </c>
      <c r="G78" t="s">
        <v>69</v>
      </c>
      <c r="H78">
        <v>3.7</v>
      </c>
      <c r="I78">
        <v>0.2</v>
      </c>
      <c r="J78">
        <v>1.7</v>
      </c>
      <c r="L78">
        <v>55</v>
      </c>
      <c r="M78">
        <v>0.269</v>
      </c>
      <c r="N78">
        <v>0.038</v>
      </c>
      <c r="O78">
        <v>0.407</v>
      </c>
      <c r="P78">
        <v>0.063</v>
      </c>
      <c r="Q78">
        <v>0.676</v>
      </c>
      <c r="R78">
        <v>0.07</v>
      </c>
      <c r="S78">
        <v>239</v>
      </c>
      <c r="T78">
        <v>6.3</v>
      </c>
      <c r="U78">
        <v>2</v>
      </c>
      <c r="X78">
        <v>25.9</v>
      </c>
      <c r="AJ78">
        <v>5</v>
      </c>
      <c r="AK78">
        <v>10</v>
      </c>
      <c r="AL78">
        <v>20</v>
      </c>
      <c r="AM78">
        <v>17</v>
      </c>
      <c r="AN78">
        <v>2</v>
      </c>
      <c r="AO78">
        <v>0</v>
      </c>
      <c r="AP78">
        <v>0</v>
      </c>
      <c r="AQ78">
        <v>2</v>
      </c>
      <c r="AR78">
        <v>3</v>
      </c>
      <c r="AS78">
        <v>1</v>
      </c>
      <c r="AV78">
        <v>9</v>
      </c>
      <c r="AW78">
        <v>16</v>
      </c>
      <c r="AX78">
        <v>33</v>
      </c>
      <c r="AY78">
        <v>27</v>
      </c>
      <c r="AZ78">
        <v>3</v>
      </c>
      <c r="BA78">
        <v>0</v>
      </c>
      <c r="BB78">
        <v>0</v>
      </c>
      <c r="BC78">
        <v>4</v>
      </c>
      <c r="BD78">
        <v>5</v>
      </c>
      <c r="BE78">
        <v>3</v>
      </c>
      <c r="BK78">
        <f t="shared" si="20"/>
        <v>5</v>
      </c>
      <c r="BL78">
        <f t="shared" si="30"/>
        <v>0.5</v>
      </c>
      <c r="BM78">
        <f t="shared" si="30"/>
        <v>0.5</v>
      </c>
      <c r="BN78">
        <f t="shared" si="30"/>
        <v>1.75</v>
      </c>
      <c r="BO78">
        <f t="shared" si="30"/>
        <v>2.25</v>
      </c>
      <c r="BP78">
        <f t="shared" si="30"/>
        <v>1.25</v>
      </c>
      <c r="BQ78">
        <f t="shared" si="30"/>
        <v>0.25</v>
      </c>
      <c r="BR78">
        <f t="shared" si="30"/>
        <v>2.25</v>
      </c>
      <c r="BS78">
        <f t="shared" si="30"/>
        <v>8.5</v>
      </c>
      <c r="BT78">
        <f t="shared" si="21"/>
        <v>10.75</v>
      </c>
      <c r="BU78" s="8"/>
      <c r="BV78" s="26">
        <f t="shared" si="22"/>
        <v>10.75</v>
      </c>
      <c r="BW78" s="26">
        <f t="shared" si="23"/>
        <v>0.25</v>
      </c>
      <c r="BX78" s="27">
        <f t="shared" si="24"/>
        <v>2.875</v>
      </c>
      <c r="BZ78">
        <f t="shared" si="31"/>
        <v>1</v>
      </c>
      <c r="CA78">
        <f t="shared" si="31"/>
        <v>0</v>
      </c>
      <c r="CB78">
        <f t="shared" si="31"/>
        <v>0</v>
      </c>
      <c r="CC78">
        <f t="shared" si="31"/>
        <v>0</v>
      </c>
      <c r="CD78">
        <f t="shared" si="31"/>
        <v>0</v>
      </c>
      <c r="CE78">
        <f t="shared" si="31"/>
        <v>0</v>
      </c>
      <c r="CF78">
        <f t="shared" si="31"/>
        <v>0</v>
      </c>
      <c r="CG78">
        <f t="shared" si="31"/>
        <v>0</v>
      </c>
      <c r="CH78">
        <f t="shared" si="31"/>
        <v>1</v>
      </c>
      <c r="CI78">
        <f t="shared" si="31"/>
        <v>1</v>
      </c>
      <c r="CJ78" s="8">
        <f t="shared" si="27"/>
        <v>3</v>
      </c>
      <c r="CK78" s="8">
        <v>450</v>
      </c>
      <c r="CL78" t="s">
        <v>70</v>
      </c>
    </row>
    <row r="79" spans="2:98" s="3" customFormat="1" ht="12.75">
      <c r="B79" s="33"/>
      <c r="BK79"/>
      <c r="BL79"/>
      <c r="BM79"/>
      <c r="BN79"/>
      <c r="BO79"/>
      <c r="BP79"/>
      <c r="BQ79"/>
      <c r="BR79"/>
      <c r="BS79"/>
      <c r="BT79"/>
      <c r="BU79" s="8"/>
      <c r="BV79" s="26"/>
      <c r="BW79" s="26"/>
      <c r="BX79" s="27"/>
      <c r="BY79"/>
      <c r="BZ79"/>
      <c r="CA79"/>
      <c r="CB79"/>
      <c r="CC79"/>
      <c r="CD79"/>
      <c r="CE79"/>
      <c r="CF79"/>
      <c r="CG79"/>
      <c r="CH79"/>
      <c r="CI79"/>
      <c r="CJ79" s="8"/>
      <c r="CK79" s="33"/>
      <c r="CN79" s="33"/>
      <c r="CO79" s="33"/>
      <c r="CP79" s="33"/>
      <c r="CQ79" s="33"/>
      <c r="CR79" s="33"/>
      <c r="CS79" s="33"/>
      <c r="CT79" s="33"/>
    </row>
    <row r="80" spans="3:88" ht="12.75">
      <c r="C80" t="s">
        <v>51</v>
      </c>
      <c r="BU80" s="8"/>
      <c r="BV80" s="26"/>
      <c r="BW80" s="26"/>
      <c r="BX80" s="27"/>
      <c r="CJ80" s="8"/>
    </row>
    <row r="81" spans="1:90" ht="12.75">
      <c r="A81">
        <v>11</v>
      </c>
      <c r="B81" s="8">
        <v>451</v>
      </c>
      <c r="C81" t="s">
        <v>45</v>
      </c>
      <c r="D81" t="s">
        <v>82</v>
      </c>
      <c r="E81" t="s">
        <v>47</v>
      </c>
      <c r="F81" t="s">
        <v>48</v>
      </c>
      <c r="G81" t="s">
        <v>69</v>
      </c>
      <c r="H81">
        <v>0</v>
      </c>
      <c r="I81">
        <v>0</v>
      </c>
      <c r="J81">
        <v>1.5</v>
      </c>
      <c r="L81">
        <v>69</v>
      </c>
      <c r="M81">
        <v>0.232</v>
      </c>
      <c r="N81">
        <v>0.027</v>
      </c>
      <c r="O81">
        <v>0.442</v>
      </c>
      <c r="P81">
        <v>0.084</v>
      </c>
      <c r="Q81">
        <v>0.674</v>
      </c>
      <c r="R81">
        <v>0.093</v>
      </c>
      <c r="S81">
        <v>340</v>
      </c>
      <c r="T81">
        <v>7.4</v>
      </c>
      <c r="U81">
        <v>2</v>
      </c>
      <c r="X81">
        <v>21.8</v>
      </c>
      <c r="AJ81">
        <v>12</v>
      </c>
      <c r="AK81">
        <v>20</v>
      </c>
      <c r="AL81">
        <v>16</v>
      </c>
      <c r="AM81">
        <v>9</v>
      </c>
      <c r="AN81">
        <v>1</v>
      </c>
      <c r="AO81">
        <v>0</v>
      </c>
      <c r="AP81">
        <v>0</v>
      </c>
      <c r="AQ81">
        <v>1</v>
      </c>
      <c r="AR81">
        <v>3</v>
      </c>
      <c r="AS81">
        <v>6</v>
      </c>
      <c r="AV81">
        <v>17</v>
      </c>
      <c r="AW81">
        <v>27</v>
      </c>
      <c r="AX81">
        <v>22</v>
      </c>
      <c r="AY81">
        <v>13</v>
      </c>
      <c r="AZ81">
        <v>3</v>
      </c>
      <c r="BA81">
        <v>1</v>
      </c>
      <c r="BB81">
        <v>1</v>
      </c>
      <c r="BC81">
        <v>2</v>
      </c>
      <c r="BD81">
        <v>5</v>
      </c>
      <c r="BE81">
        <v>9</v>
      </c>
      <c r="BK81">
        <f t="shared" si="20"/>
        <v>7.25</v>
      </c>
      <c r="BL81">
        <f aca="true" t="shared" si="32" ref="BL81:BS82">(AN81+2*AO81+AP81)/4</f>
        <v>0.25</v>
      </c>
      <c r="BM81">
        <f t="shared" si="32"/>
        <v>0.25</v>
      </c>
      <c r="BN81">
        <f t="shared" si="32"/>
        <v>1.25</v>
      </c>
      <c r="BO81">
        <f t="shared" si="32"/>
        <v>3.25</v>
      </c>
      <c r="BP81">
        <f t="shared" si="32"/>
        <v>3.75</v>
      </c>
      <c r="BQ81">
        <f t="shared" si="32"/>
        <v>1.5</v>
      </c>
      <c r="BR81">
        <f t="shared" si="32"/>
        <v>4.25</v>
      </c>
      <c r="BS81">
        <f t="shared" si="32"/>
        <v>15.25</v>
      </c>
      <c r="BT81">
        <f t="shared" si="21"/>
        <v>18</v>
      </c>
      <c r="BU81" s="8"/>
      <c r="BV81" s="26">
        <f t="shared" si="22"/>
        <v>18</v>
      </c>
      <c r="BW81" s="26">
        <f t="shared" si="23"/>
        <v>0.25</v>
      </c>
      <c r="BX81" s="27">
        <f t="shared" si="24"/>
        <v>4.6875</v>
      </c>
      <c r="BZ81">
        <f aca="true" t="shared" si="33" ref="BZ81:CI82">IF(BK81&gt;$BX81,1,0)</f>
        <v>1</v>
      </c>
      <c r="CA81">
        <f t="shared" si="33"/>
        <v>0</v>
      </c>
      <c r="CB81">
        <f t="shared" si="33"/>
        <v>0</v>
      </c>
      <c r="CC81">
        <f t="shared" si="33"/>
        <v>0</v>
      </c>
      <c r="CD81">
        <f t="shared" si="33"/>
        <v>0</v>
      </c>
      <c r="CE81">
        <f t="shared" si="33"/>
        <v>0</v>
      </c>
      <c r="CF81">
        <f t="shared" si="33"/>
        <v>0</v>
      </c>
      <c r="CG81">
        <f t="shared" si="33"/>
        <v>0</v>
      </c>
      <c r="CH81">
        <f t="shared" si="33"/>
        <v>1</v>
      </c>
      <c r="CI81">
        <f t="shared" si="33"/>
        <v>1</v>
      </c>
      <c r="CJ81" s="8">
        <f t="shared" si="27"/>
        <v>3</v>
      </c>
      <c r="CK81" s="8">
        <v>451</v>
      </c>
      <c r="CL81" t="s">
        <v>47</v>
      </c>
    </row>
    <row r="82" spans="1:90" ht="12.75">
      <c r="A82">
        <v>11</v>
      </c>
      <c r="B82" s="8">
        <v>451</v>
      </c>
      <c r="C82" t="s">
        <v>45</v>
      </c>
      <c r="D82" t="s">
        <v>82</v>
      </c>
      <c r="E82" t="s">
        <v>70</v>
      </c>
      <c r="F82" t="s">
        <v>48</v>
      </c>
      <c r="G82" t="s">
        <v>69</v>
      </c>
      <c r="H82">
        <v>0</v>
      </c>
      <c r="I82">
        <v>0</v>
      </c>
      <c r="J82">
        <v>3.4</v>
      </c>
      <c r="L82">
        <v>61</v>
      </c>
      <c r="M82">
        <v>0.348</v>
      </c>
      <c r="N82">
        <v>0.062</v>
      </c>
      <c r="O82">
        <v>0.471</v>
      </c>
      <c r="P82">
        <v>0.085</v>
      </c>
      <c r="Q82">
        <v>0.819</v>
      </c>
      <c r="R82">
        <v>0.102</v>
      </c>
      <c r="S82">
        <v>215</v>
      </c>
      <c r="T82">
        <v>4.2</v>
      </c>
      <c r="U82">
        <v>1</v>
      </c>
      <c r="X82">
        <v>17.7</v>
      </c>
      <c r="AJ82">
        <v>2</v>
      </c>
      <c r="AK82">
        <v>3</v>
      </c>
      <c r="AL82">
        <v>12</v>
      </c>
      <c r="AM82">
        <v>8</v>
      </c>
      <c r="AN82">
        <v>3</v>
      </c>
      <c r="AO82">
        <v>2</v>
      </c>
      <c r="AP82">
        <v>1</v>
      </c>
      <c r="AQ82">
        <v>1</v>
      </c>
      <c r="AR82">
        <v>1</v>
      </c>
      <c r="AS82">
        <v>4</v>
      </c>
      <c r="AV82">
        <v>7</v>
      </c>
      <c r="AW82">
        <v>8</v>
      </c>
      <c r="AX82">
        <v>29</v>
      </c>
      <c r="AY82">
        <v>20</v>
      </c>
      <c r="AZ82">
        <v>8</v>
      </c>
      <c r="BA82">
        <v>7</v>
      </c>
      <c r="BB82">
        <v>3</v>
      </c>
      <c r="BC82">
        <v>5</v>
      </c>
      <c r="BD82">
        <v>3</v>
      </c>
      <c r="BE82">
        <v>10</v>
      </c>
      <c r="BK82">
        <f t="shared" si="20"/>
        <v>4</v>
      </c>
      <c r="BL82">
        <f t="shared" si="32"/>
        <v>2</v>
      </c>
      <c r="BM82">
        <f t="shared" si="32"/>
        <v>1.25</v>
      </c>
      <c r="BN82">
        <f t="shared" si="32"/>
        <v>1</v>
      </c>
      <c r="BO82">
        <f t="shared" si="32"/>
        <v>1.75</v>
      </c>
      <c r="BP82">
        <f t="shared" si="32"/>
        <v>2.25</v>
      </c>
      <c r="BQ82">
        <f t="shared" si="32"/>
        <v>1</v>
      </c>
      <c r="BR82">
        <f t="shared" si="32"/>
        <v>1.75</v>
      </c>
      <c r="BS82">
        <f t="shared" si="32"/>
        <v>5.5</v>
      </c>
      <c r="BT82">
        <f t="shared" si="21"/>
        <v>6.5</v>
      </c>
      <c r="BU82" s="8"/>
      <c r="BV82" s="26">
        <f t="shared" si="22"/>
        <v>6.5</v>
      </c>
      <c r="BW82" s="26">
        <f t="shared" si="23"/>
        <v>1</v>
      </c>
      <c r="BX82" s="27">
        <f t="shared" si="24"/>
        <v>2.375</v>
      </c>
      <c r="BZ82">
        <f t="shared" si="33"/>
        <v>1</v>
      </c>
      <c r="CA82">
        <f t="shared" si="33"/>
        <v>0</v>
      </c>
      <c r="CB82">
        <f t="shared" si="33"/>
        <v>0</v>
      </c>
      <c r="CC82">
        <f t="shared" si="33"/>
        <v>0</v>
      </c>
      <c r="CD82">
        <f t="shared" si="33"/>
        <v>0</v>
      </c>
      <c r="CE82">
        <f t="shared" si="33"/>
        <v>0</v>
      </c>
      <c r="CF82">
        <f t="shared" si="33"/>
        <v>0</v>
      </c>
      <c r="CG82">
        <f t="shared" si="33"/>
        <v>0</v>
      </c>
      <c r="CH82">
        <f t="shared" si="33"/>
        <v>1</v>
      </c>
      <c r="CI82">
        <f t="shared" si="33"/>
        <v>1</v>
      </c>
      <c r="CJ82" s="8">
        <f t="shared" si="27"/>
        <v>3</v>
      </c>
      <c r="CK82" s="8">
        <v>451</v>
      </c>
      <c r="CL82" t="s">
        <v>70</v>
      </c>
    </row>
    <row r="83" spans="2:98" s="3" customFormat="1" ht="12.75">
      <c r="B83" s="33"/>
      <c r="BK83"/>
      <c r="BL83"/>
      <c r="BM83"/>
      <c r="BN83"/>
      <c r="BO83"/>
      <c r="BP83"/>
      <c r="BQ83"/>
      <c r="BR83"/>
      <c r="BS83"/>
      <c r="BT83"/>
      <c r="BU83" s="8"/>
      <c r="BV83" s="26"/>
      <c r="BW83" s="26"/>
      <c r="BX83" s="27"/>
      <c r="BY83"/>
      <c r="BZ83"/>
      <c r="CA83"/>
      <c r="CB83"/>
      <c r="CC83"/>
      <c r="CD83"/>
      <c r="CE83"/>
      <c r="CF83"/>
      <c r="CG83"/>
      <c r="CH83"/>
      <c r="CI83"/>
      <c r="CJ83" s="8"/>
      <c r="CK83" s="33"/>
      <c r="CN83" s="33"/>
      <c r="CO83" s="33"/>
      <c r="CP83" s="33"/>
      <c r="CQ83" s="33"/>
      <c r="CR83" s="33"/>
      <c r="CS83" s="33"/>
      <c r="CT83" s="33"/>
    </row>
    <row r="84" spans="3:88" ht="12.75">
      <c r="C84" t="s">
        <v>51</v>
      </c>
      <c r="BU84" s="8"/>
      <c r="BV84" s="26"/>
      <c r="BW84" s="26"/>
      <c r="BX84" s="27"/>
      <c r="CJ84" s="8"/>
    </row>
    <row r="85" spans="1:90" ht="12.75">
      <c r="A85">
        <v>12</v>
      </c>
      <c r="B85" s="8">
        <v>452</v>
      </c>
      <c r="C85" t="s">
        <v>45</v>
      </c>
      <c r="D85" t="s">
        <v>83</v>
      </c>
      <c r="E85" t="s">
        <v>47</v>
      </c>
      <c r="F85" t="s">
        <v>84</v>
      </c>
      <c r="G85" t="s">
        <v>73</v>
      </c>
      <c r="H85">
        <v>10.7</v>
      </c>
      <c r="I85">
        <v>0.2</v>
      </c>
      <c r="J85">
        <v>0.6</v>
      </c>
      <c r="L85">
        <v>53</v>
      </c>
      <c r="M85">
        <v>0.276</v>
      </c>
      <c r="N85">
        <v>0.06</v>
      </c>
      <c r="O85">
        <v>0.455</v>
      </c>
      <c r="P85">
        <v>0.106</v>
      </c>
      <c r="Q85">
        <v>0.732</v>
      </c>
      <c r="R85">
        <v>0.113</v>
      </c>
      <c r="S85">
        <v>179</v>
      </c>
      <c r="T85">
        <v>4.5</v>
      </c>
      <c r="U85">
        <v>1</v>
      </c>
      <c r="X85">
        <v>10.3</v>
      </c>
      <c r="AJ85">
        <v>2</v>
      </c>
      <c r="AK85">
        <v>2</v>
      </c>
      <c r="AL85">
        <v>2</v>
      </c>
      <c r="AM85">
        <v>4</v>
      </c>
      <c r="AN85">
        <v>6</v>
      </c>
      <c r="AO85">
        <v>3</v>
      </c>
      <c r="AP85">
        <v>6</v>
      </c>
      <c r="AQ85">
        <v>8</v>
      </c>
      <c r="AR85">
        <v>5</v>
      </c>
      <c r="AS85">
        <v>3</v>
      </c>
      <c r="AV85">
        <v>5</v>
      </c>
      <c r="AW85">
        <v>6</v>
      </c>
      <c r="AX85">
        <v>5</v>
      </c>
      <c r="AY85">
        <v>9</v>
      </c>
      <c r="AZ85">
        <v>15</v>
      </c>
      <c r="BA85">
        <v>8</v>
      </c>
      <c r="BB85">
        <v>15</v>
      </c>
      <c r="BC85">
        <v>18</v>
      </c>
      <c r="BD85">
        <v>11</v>
      </c>
      <c r="BE85">
        <v>8</v>
      </c>
      <c r="BK85">
        <f t="shared" si="20"/>
        <v>5.25</v>
      </c>
      <c r="BL85">
        <f aca="true" t="shared" si="34" ref="BL85:BS86">(AN85+2*AO85+AP85)/4</f>
        <v>4.5</v>
      </c>
      <c r="BM85">
        <f t="shared" si="34"/>
        <v>5.75</v>
      </c>
      <c r="BN85">
        <f t="shared" si="34"/>
        <v>6.75</v>
      </c>
      <c r="BO85">
        <f t="shared" si="34"/>
        <v>5.25</v>
      </c>
      <c r="BP85">
        <f t="shared" si="34"/>
        <v>2.75</v>
      </c>
      <c r="BQ85">
        <f t="shared" si="34"/>
        <v>0.75</v>
      </c>
      <c r="BR85">
        <f t="shared" si="34"/>
        <v>1.25</v>
      </c>
      <c r="BS85">
        <f t="shared" si="34"/>
        <v>4</v>
      </c>
      <c r="BT85">
        <f t="shared" si="21"/>
        <v>5.75</v>
      </c>
      <c r="BU85" s="8"/>
      <c r="BV85" s="26">
        <f t="shared" si="22"/>
        <v>6.75</v>
      </c>
      <c r="BW85" s="26">
        <f t="shared" si="23"/>
        <v>0.75</v>
      </c>
      <c r="BX85" s="27">
        <f t="shared" si="24"/>
        <v>2.25</v>
      </c>
      <c r="BZ85">
        <f aca="true" t="shared" si="35" ref="BZ85:CI86">IF(BK85&gt;$BX85,1,0)</f>
        <v>1</v>
      </c>
      <c r="CA85">
        <f t="shared" si="35"/>
        <v>1</v>
      </c>
      <c r="CB85">
        <f t="shared" si="35"/>
        <v>1</v>
      </c>
      <c r="CC85">
        <f t="shared" si="35"/>
        <v>1</v>
      </c>
      <c r="CD85">
        <f t="shared" si="35"/>
        <v>1</v>
      </c>
      <c r="CE85">
        <f t="shared" si="35"/>
        <v>1</v>
      </c>
      <c r="CF85">
        <f t="shared" si="35"/>
        <v>0</v>
      </c>
      <c r="CG85">
        <f t="shared" si="35"/>
        <v>0</v>
      </c>
      <c r="CH85">
        <f t="shared" si="35"/>
        <v>1</v>
      </c>
      <c r="CI85">
        <f t="shared" si="35"/>
        <v>1</v>
      </c>
      <c r="CJ85" s="8">
        <f t="shared" si="27"/>
        <v>8</v>
      </c>
      <c r="CK85" s="8">
        <v>452</v>
      </c>
      <c r="CL85" t="s">
        <v>47</v>
      </c>
    </row>
    <row r="86" spans="1:90" ht="12.75">
      <c r="A86">
        <v>12</v>
      </c>
      <c r="B86" s="8">
        <v>452</v>
      </c>
      <c r="C86" t="s">
        <v>45</v>
      </c>
      <c r="D86" t="s">
        <v>83</v>
      </c>
      <c r="E86" t="s">
        <v>70</v>
      </c>
      <c r="F86" t="s">
        <v>84</v>
      </c>
      <c r="G86" t="s">
        <v>73</v>
      </c>
      <c r="H86">
        <v>10.7</v>
      </c>
      <c r="I86">
        <v>0.2</v>
      </c>
      <c r="J86">
        <v>2.5</v>
      </c>
      <c r="L86">
        <v>45</v>
      </c>
      <c r="M86">
        <v>0.35</v>
      </c>
      <c r="N86">
        <v>0.089</v>
      </c>
      <c r="O86">
        <v>0.541</v>
      </c>
      <c r="P86">
        <v>0.084</v>
      </c>
      <c r="Q86">
        <v>0.891</v>
      </c>
      <c r="R86">
        <v>0.099</v>
      </c>
      <c r="S86">
        <v>181</v>
      </c>
      <c r="T86">
        <v>4.1</v>
      </c>
      <c r="U86">
        <v>2</v>
      </c>
      <c r="X86">
        <v>8.1</v>
      </c>
      <c r="AJ86">
        <v>3</v>
      </c>
      <c r="AK86">
        <v>4</v>
      </c>
      <c r="AL86">
        <v>4</v>
      </c>
      <c r="AM86">
        <v>3</v>
      </c>
      <c r="AN86">
        <v>3</v>
      </c>
      <c r="AO86">
        <v>3</v>
      </c>
      <c r="AP86">
        <v>4</v>
      </c>
      <c r="AQ86">
        <v>9</v>
      </c>
      <c r="AR86">
        <v>5</v>
      </c>
      <c r="AS86">
        <v>2</v>
      </c>
      <c r="AV86">
        <v>8</v>
      </c>
      <c r="AW86">
        <v>9</v>
      </c>
      <c r="AX86">
        <v>8</v>
      </c>
      <c r="AY86">
        <v>8</v>
      </c>
      <c r="AZ86">
        <v>8</v>
      </c>
      <c r="BA86">
        <v>8</v>
      </c>
      <c r="BB86">
        <v>10</v>
      </c>
      <c r="BC86">
        <v>20</v>
      </c>
      <c r="BD86">
        <v>13</v>
      </c>
      <c r="BE86">
        <v>7</v>
      </c>
      <c r="BK86">
        <f t="shared" si="20"/>
        <v>4.5</v>
      </c>
      <c r="BL86">
        <f t="shared" si="34"/>
        <v>3.25</v>
      </c>
      <c r="BM86">
        <f t="shared" si="34"/>
        <v>5</v>
      </c>
      <c r="BN86">
        <f t="shared" si="34"/>
        <v>6.75</v>
      </c>
      <c r="BO86">
        <f t="shared" si="34"/>
        <v>5.25</v>
      </c>
      <c r="BP86">
        <f t="shared" si="34"/>
        <v>2.25</v>
      </c>
      <c r="BQ86">
        <f t="shared" si="34"/>
        <v>0.5</v>
      </c>
      <c r="BR86">
        <f t="shared" si="34"/>
        <v>2</v>
      </c>
      <c r="BS86">
        <f t="shared" si="34"/>
        <v>6.25</v>
      </c>
      <c r="BT86">
        <f t="shared" si="21"/>
        <v>7.25</v>
      </c>
      <c r="BU86" s="8"/>
      <c r="BV86" s="26">
        <f t="shared" si="22"/>
        <v>7.25</v>
      </c>
      <c r="BW86" s="26">
        <f t="shared" si="23"/>
        <v>0.5</v>
      </c>
      <c r="BX86" s="27">
        <f t="shared" si="24"/>
        <v>2.1875</v>
      </c>
      <c r="BZ86">
        <f t="shared" si="35"/>
        <v>1</v>
      </c>
      <c r="CA86">
        <f t="shared" si="35"/>
        <v>1</v>
      </c>
      <c r="CB86">
        <f t="shared" si="35"/>
        <v>1</v>
      </c>
      <c r="CC86">
        <f t="shared" si="35"/>
        <v>1</v>
      </c>
      <c r="CD86">
        <f t="shared" si="35"/>
        <v>1</v>
      </c>
      <c r="CE86">
        <f t="shared" si="35"/>
        <v>1</v>
      </c>
      <c r="CF86">
        <f t="shared" si="35"/>
        <v>0</v>
      </c>
      <c r="CG86">
        <f t="shared" si="35"/>
        <v>0</v>
      </c>
      <c r="CH86">
        <f t="shared" si="35"/>
        <v>1</v>
      </c>
      <c r="CI86">
        <f t="shared" si="35"/>
        <v>1</v>
      </c>
      <c r="CJ86" s="8">
        <f t="shared" si="27"/>
        <v>8</v>
      </c>
      <c r="CK86" s="8">
        <v>452</v>
      </c>
      <c r="CL86" t="s">
        <v>70</v>
      </c>
    </row>
    <row r="87" spans="2:98" s="3" customFormat="1" ht="12.75">
      <c r="B87" s="33"/>
      <c r="BK87"/>
      <c r="BL87"/>
      <c r="BM87"/>
      <c r="BN87"/>
      <c r="BO87"/>
      <c r="BP87"/>
      <c r="BQ87"/>
      <c r="BR87"/>
      <c r="BS87"/>
      <c r="BT87"/>
      <c r="BU87" s="8"/>
      <c r="BV87" s="26"/>
      <c r="BW87" s="26"/>
      <c r="BX87" s="27"/>
      <c r="BY87"/>
      <c r="BZ87"/>
      <c r="CA87"/>
      <c r="CB87"/>
      <c r="CC87"/>
      <c r="CD87"/>
      <c r="CE87"/>
      <c r="CF87"/>
      <c r="CG87"/>
      <c r="CH87"/>
      <c r="CI87"/>
      <c r="CJ87" s="8"/>
      <c r="CK87" s="33"/>
      <c r="CN87" s="33"/>
      <c r="CO87" s="33"/>
      <c r="CP87" s="33"/>
      <c r="CQ87" s="33"/>
      <c r="CR87" s="33"/>
      <c r="CS87" s="33"/>
      <c r="CT87" s="33"/>
    </row>
    <row r="88" spans="3:88" ht="12.75">
      <c r="C88" t="s">
        <v>51</v>
      </c>
      <c r="BU88" s="8"/>
      <c r="BV88" s="26"/>
      <c r="BW88" s="26"/>
      <c r="BX88" s="27"/>
      <c r="CJ88" s="8"/>
    </row>
    <row r="89" spans="1:90" ht="12.75">
      <c r="A89">
        <v>13</v>
      </c>
      <c r="B89" s="8">
        <v>454</v>
      </c>
      <c r="C89" t="s">
        <v>45</v>
      </c>
      <c r="D89" t="s">
        <v>85</v>
      </c>
      <c r="E89" t="s">
        <v>47</v>
      </c>
      <c r="F89" t="s">
        <v>48</v>
      </c>
      <c r="G89" t="s">
        <v>73</v>
      </c>
      <c r="H89">
        <v>2.7</v>
      </c>
      <c r="I89">
        <v>0</v>
      </c>
      <c r="J89">
        <v>0.6</v>
      </c>
      <c r="L89">
        <v>49</v>
      </c>
      <c r="M89">
        <v>0.248</v>
      </c>
      <c r="N89">
        <v>0.024</v>
      </c>
      <c r="O89">
        <v>0.441</v>
      </c>
      <c r="P89">
        <v>0.078</v>
      </c>
      <c r="Q89">
        <v>0.689</v>
      </c>
      <c r="R89">
        <v>0.077</v>
      </c>
      <c r="S89">
        <v>203</v>
      </c>
      <c r="T89">
        <v>6</v>
      </c>
      <c r="U89">
        <v>0</v>
      </c>
      <c r="X89">
        <v>18.5</v>
      </c>
      <c r="AJ89">
        <v>1</v>
      </c>
      <c r="AK89">
        <v>3</v>
      </c>
      <c r="AL89">
        <v>10</v>
      </c>
      <c r="AM89">
        <v>3</v>
      </c>
      <c r="AN89">
        <v>3</v>
      </c>
      <c r="AO89">
        <v>0</v>
      </c>
      <c r="AP89">
        <v>2</v>
      </c>
      <c r="AQ89">
        <v>7</v>
      </c>
      <c r="AR89">
        <v>17</v>
      </c>
      <c r="AS89">
        <v>9</v>
      </c>
      <c r="AV89">
        <v>3</v>
      </c>
      <c r="AW89">
        <v>5</v>
      </c>
      <c r="AX89">
        <v>18</v>
      </c>
      <c r="AY89">
        <v>6</v>
      </c>
      <c r="AZ89">
        <v>5</v>
      </c>
      <c r="BA89">
        <v>1</v>
      </c>
      <c r="BB89">
        <v>4</v>
      </c>
      <c r="BC89">
        <v>13</v>
      </c>
      <c r="BD89">
        <v>29</v>
      </c>
      <c r="BE89">
        <v>16</v>
      </c>
      <c r="BK89">
        <f t="shared" si="20"/>
        <v>2.75</v>
      </c>
      <c r="BL89">
        <f aca="true" t="shared" si="36" ref="BL89:BS90">(AN89+2*AO89+AP89)/4</f>
        <v>1.25</v>
      </c>
      <c r="BM89">
        <f t="shared" si="36"/>
        <v>2.75</v>
      </c>
      <c r="BN89">
        <f t="shared" si="36"/>
        <v>8.25</v>
      </c>
      <c r="BO89">
        <f t="shared" si="36"/>
        <v>12.5</v>
      </c>
      <c r="BP89">
        <f t="shared" si="36"/>
        <v>8.75</v>
      </c>
      <c r="BQ89">
        <f t="shared" si="36"/>
        <v>2.25</v>
      </c>
      <c r="BR89">
        <f t="shared" si="36"/>
        <v>0.75</v>
      </c>
      <c r="BS89">
        <f t="shared" si="36"/>
        <v>2.75</v>
      </c>
      <c r="BT89">
        <f t="shared" si="21"/>
        <v>4</v>
      </c>
      <c r="BU89" s="8"/>
      <c r="BV89" s="26">
        <f t="shared" si="22"/>
        <v>12.5</v>
      </c>
      <c r="BW89" s="26">
        <f t="shared" si="23"/>
        <v>0.75</v>
      </c>
      <c r="BX89" s="27">
        <f t="shared" si="24"/>
        <v>3.6875</v>
      </c>
      <c r="BZ89">
        <f aca="true" t="shared" si="37" ref="BZ89:CI90">IF(BK89&gt;$BX89,1,0)</f>
        <v>0</v>
      </c>
      <c r="CA89">
        <f t="shared" si="37"/>
        <v>0</v>
      </c>
      <c r="CB89">
        <f t="shared" si="37"/>
        <v>0</v>
      </c>
      <c r="CC89">
        <f t="shared" si="37"/>
        <v>1</v>
      </c>
      <c r="CD89">
        <f t="shared" si="37"/>
        <v>1</v>
      </c>
      <c r="CE89">
        <f t="shared" si="37"/>
        <v>1</v>
      </c>
      <c r="CF89">
        <f t="shared" si="37"/>
        <v>0</v>
      </c>
      <c r="CG89">
        <f t="shared" si="37"/>
        <v>0</v>
      </c>
      <c r="CH89">
        <f t="shared" si="37"/>
        <v>0</v>
      </c>
      <c r="CI89">
        <f t="shared" si="37"/>
        <v>1</v>
      </c>
      <c r="CJ89" s="8">
        <f t="shared" si="27"/>
        <v>4</v>
      </c>
      <c r="CK89" s="8">
        <v>454</v>
      </c>
      <c r="CL89" t="s">
        <v>47</v>
      </c>
    </row>
    <row r="90" spans="1:90" ht="12.75">
      <c r="A90">
        <v>13</v>
      </c>
      <c r="B90" s="8">
        <v>454</v>
      </c>
      <c r="C90" t="s">
        <v>45</v>
      </c>
      <c r="D90" t="s">
        <v>85</v>
      </c>
      <c r="E90" t="s">
        <v>70</v>
      </c>
      <c r="F90" t="s">
        <v>48</v>
      </c>
      <c r="G90" t="s">
        <v>73</v>
      </c>
      <c r="H90">
        <v>2.7</v>
      </c>
      <c r="I90">
        <v>0</v>
      </c>
      <c r="J90">
        <v>1</v>
      </c>
      <c r="L90">
        <v>53</v>
      </c>
      <c r="M90">
        <v>0.338</v>
      </c>
      <c r="N90">
        <v>0.066</v>
      </c>
      <c r="O90">
        <v>0.483</v>
      </c>
      <c r="P90">
        <v>0.073</v>
      </c>
      <c r="Q90">
        <v>0.821</v>
      </c>
      <c r="R90">
        <v>0.102</v>
      </c>
      <c r="S90">
        <v>234</v>
      </c>
      <c r="T90">
        <v>5.4</v>
      </c>
      <c r="U90">
        <v>0</v>
      </c>
      <c r="X90">
        <v>12.7</v>
      </c>
      <c r="AJ90">
        <v>2</v>
      </c>
      <c r="AK90">
        <v>3</v>
      </c>
      <c r="AL90">
        <v>5</v>
      </c>
      <c r="AM90">
        <v>3</v>
      </c>
      <c r="AN90">
        <v>3</v>
      </c>
      <c r="AO90">
        <v>3</v>
      </c>
      <c r="AP90">
        <v>1</v>
      </c>
      <c r="AQ90">
        <v>5</v>
      </c>
      <c r="AR90">
        <v>6</v>
      </c>
      <c r="AS90">
        <v>14</v>
      </c>
      <c r="AV90">
        <v>4</v>
      </c>
      <c r="AW90">
        <v>7</v>
      </c>
      <c r="AX90">
        <v>9</v>
      </c>
      <c r="AY90">
        <v>6</v>
      </c>
      <c r="AZ90">
        <v>8</v>
      </c>
      <c r="BA90">
        <v>7</v>
      </c>
      <c r="BB90">
        <v>4</v>
      </c>
      <c r="BC90">
        <v>10</v>
      </c>
      <c r="BD90">
        <v>15</v>
      </c>
      <c r="BE90">
        <v>28</v>
      </c>
      <c r="BK90">
        <f t="shared" si="20"/>
        <v>4</v>
      </c>
      <c r="BL90">
        <f t="shared" si="36"/>
        <v>2.5</v>
      </c>
      <c r="BM90">
        <f t="shared" si="36"/>
        <v>2.5</v>
      </c>
      <c r="BN90">
        <f t="shared" si="36"/>
        <v>4.25</v>
      </c>
      <c r="BO90">
        <f t="shared" si="36"/>
        <v>7.75</v>
      </c>
      <c r="BP90">
        <f t="shared" si="36"/>
        <v>8.5</v>
      </c>
      <c r="BQ90">
        <f t="shared" si="36"/>
        <v>3.5</v>
      </c>
      <c r="BR90">
        <f t="shared" si="36"/>
        <v>1</v>
      </c>
      <c r="BS90">
        <f t="shared" si="36"/>
        <v>3.75</v>
      </c>
      <c r="BT90">
        <f t="shared" si="21"/>
        <v>5.25</v>
      </c>
      <c r="BU90" s="8"/>
      <c r="BV90" s="26">
        <f t="shared" si="22"/>
        <v>8.5</v>
      </c>
      <c r="BW90" s="26">
        <f t="shared" si="23"/>
        <v>1</v>
      </c>
      <c r="BX90" s="27">
        <f t="shared" si="24"/>
        <v>2.875</v>
      </c>
      <c r="BZ90">
        <f t="shared" si="37"/>
        <v>1</v>
      </c>
      <c r="CA90">
        <f t="shared" si="37"/>
        <v>0</v>
      </c>
      <c r="CB90">
        <f t="shared" si="37"/>
        <v>0</v>
      </c>
      <c r="CC90">
        <f t="shared" si="37"/>
        <v>1</v>
      </c>
      <c r="CD90">
        <f t="shared" si="37"/>
        <v>1</v>
      </c>
      <c r="CE90">
        <f t="shared" si="37"/>
        <v>1</v>
      </c>
      <c r="CF90">
        <f t="shared" si="37"/>
        <v>1</v>
      </c>
      <c r="CG90">
        <f t="shared" si="37"/>
        <v>0</v>
      </c>
      <c r="CH90">
        <f t="shared" si="37"/>
        <v>1</v>
      </c>
      <c r="CI90">
        <f t="shared" si="37"/>
        <v>1</v>
      </c>
      <c r="CJ90" s="8">
        <f t="shared" si="27"/>
        <v>7</v>
      </c>
      <c r="CK90" s="8">
        <v>454</v>
      </c>
      <c r="CL90" t="s">
        <v>70</v>
      </c>
    </row>
    <row r="91" spans="2:98" s="3" customFormat="1" ht="12.75">
      <c r="B91" s="33"/>
      <c r="BK91"/>
      <c r="BL91"/>
      <c r="BM91"/>
      <c r="BN91"/>
      <c r="BO91"/>
      <c r="BP91"/>
      <c r="BQ91"/>
      <c r="BR91"/>
      <c r="BS91"/>
      <c r="BT91"/>
      <c r="BU91" s="8"/>
      <c r="BV91" s="26"/>
      <c r="BW91" s="26"/>
      <c r="BX91" s="27"/>
      <c r="BY91"/>
      <c r="BZ91"/>
      <c r="CA91"/>
      <c r="CB91"/>
      <c r="CC91"/>
      <c r="CD91"/>
      <c r="CE91"/>
      <c r="CF91"/>
      <c r="CG91"/>
      <c r="CH91"/>
      <c r="CI91"/>
      <c r="CJ91" s="8"/>
      <c r="CK91" s="33"/>
      <c r="CN91" s="33"/>
      <c r="CO91" s="33"/>
      <c r="CP91" s="33"/>
      <c r="CQ91" s="33"/>
      <c r="CR91" s="33"/>
      <c r="CS91" s="33"/>
      <c r="CT91" s="33"/>
    </row>
    <row r="92" spans="3:88" ht="12.75">
      <c r="C92" t="s">
        <v>51</v>
      </c>
      <c r="BU92" s="8"/>
      <c r="BV92" s="26"/>
      <c r="BW92" s="26"/>
      <c r="BX92" s="27"/>
      <c r="CJ92" s="8"/>
    </row>
    <row r="93" spans="1:90" ht="12.75">
      <c r="A93">
        <v>14</v>
      </c>
      <c r="B93" s="8">
        <v>455</v>
      </c>
      <c r="C93" t="s">
        <v>45</v>
      </c>
      <c r="D93" t="s">
        <v>86</v>
      </c>
      <c r="E93" t="s">
        <v>47</v>
      </c>
      <c r="F93" t="s">
        <v>48</v>
      </c>
      <c r="G93" t="s">
        <v>69</v>
      </c>
      <c r="H93">
        <v>9.9</v>
      </c>
      <c r="I93">
        <v>0.3</v>
      </c>
      <c r="J93">
        <v>0.8</v>
      </c>
      <c r="L93">
        <v>55</v>
      </c>
      <c r="M93">
        <v>0.277</v>
      </c>
      <c r="N93">
        <v>0.044</v>
      </c>
      <c r="O93">
        <v>0.435</v>
      </c>
      <c r="P93">
        <v>0.089</v>
      </c>
      <c r="Q93">
        <v>0.713</v>
      </c>
      <c r="R93">
        <v>0.111</v>
      </c>
      <c r="S93">
        <v>327</v>
      </c>
      <c r="T93">
        <v>8</v>
      </c>
      <c r="U93">
        <v>6</v>
      </c>
      <c r="X93">
        <v>17</v>
      </c>
      <c r="AJ93">
        <v>9</v>
      </c>
      <c r="AK93">
        <v>17</v>
      </c>
      <c r="AL93">
        <v>20</v>
      </c>
      <c r="AM93">
        <v>12</v>
      </c>
      <c r="AN93">
        <v>3</v>
      </c>
      <c r="AO93">
        <v>2</v>
      </c>
      <c r="AP93">
        <v>4</v>
      </c>
      <c r="AQ93">
        <v>5</v>
      </c>
      <c r="AR93">
        <v>3</v>
      </c>
      <c r="AS93">
        <v>5</v>
      </c>
      <c r="AV93">
        <v>12</v>
      </c>
      <c r="AW93">
        <v>20</v>
      </c>
      <c r="AX93">
        <v>24</v>
      </c>
      <c r="AY93">
        <v>15</v>
      </c>
      <c r="AZ93">
        <v>4</v>
      </c>
      <c r="BA93">
        <v>3</v>
      </c>
      <c r="BB93">
        <v>5</v>
      </c>
      <c r="BC93">
        <v>6</v>
      </c>
      <c r="BD93">
        <v>4</v>
      </c>
      <c r="BE93">
        <v>7</v>
      </c>
      <c r="BK93">
        <f t="shared" si="20"/>
        <v>7</v>
      </c>
      <c r="BL93">
        <f aca="true" t="shared" si="38" ref="BL93:BS94">(AN93+2*AO93+AP93)/4</f>
        <v>2.75</v>
      </c>
      <c r="BM93">
        <f t="shared" si="38"/>
        <v>3.75</v>
      </c>
      <c r="BN93">
        <f t="shared" si="38"/>
        <v>4.25</v>
      </c>
      <c r="BO93">
        <f t="shared" si="38"/>
        <v>4</v>
      </c>
      <c r="BP93">
        <f t="shared" si="38"/>
        <v>3.25</v>
      </c>
      <c r="BQ93">
        <f t="shared" si="38"/>
        <v>1.25</v>
      </c>
      <c r="BR93">
        <f t="shared" si="38"/>
        <v>3</v>
      </c>
      <c r="BS93">
        <f t="shared" si="38"/>
        <v>11</v>
      </c>
      <c r="BT93">
        <f t="shared" si="21"/>
        <v>13.75</v>
      </c>
      <c r="BU93" s="8"/>
      <c r="BV93" s="26">
        <f t="shared" si="22"/>
        <v>13.75</v>
      </c>
      <c r="BW93" s="26">
        <f t="shared" si="23"/>
        <v>1.25</v>
      </c>
      <c r="BX93" s="27">
        <f t="shared" si="24"/>
        <v>4.375</v>
      </c>
      <c r="BZ93">
        <f aca="true" t="shared" si="39" ref="BZ93:CI94">IF(BK93&gt;$BX93,1,0)</f>
        <v>1</v>
      </c>
      <c r="CA93">
        <f t="shared" si="39"/>
        <v>0</v>
      </c>
      <c r="CB93">
        <f t="shared" si="39"/>
        <v>0</v>
      </c>
      <c r="CC93">
        <f t="shared" si="39"/>
        <v>0</v>
      </c>
      <c r="CD93">
        <f t="shared" si="39"/>
        <v>0</v>
      </c>
      <c r="CE93">
        <f t="shared" si="39"/>
        <v>0</v>
      </c>
      <c r="CF93">
        <f t="shared" si="39"/>
        <v>0</v>
      </c>
      <c r="CG93">
        <f t="shared" si="39"/>
        <v>0</v>
      </c>
      <c r="CH93">
        <f t="shared" si="39"/>
        <v>1</v>
      </c>
      <c r="CI93">
        <f t="shared" si="39"/>
        <v>1</v>
      </c>
      <c r="CJ93" s="8">
        <f t="shared" si="27"/>
        <v>3</v>
      </c>
      <c r="CK93" s="8">
        <v>455</v>
      </c>
      <c r="CL93" t="s">
        <v>47</v>
      </c>
    </row>
    <row r="94" spans="1:90" ht="12.75">
      <c r="A94">
        <v>14</v>
      </c>
      <c r="B94" s="8">
        <v>455</v>
      </c>
      <c r="C94" t="s">
        <v>45</v>
      </c>
      <c r="D94" t="s">
        <v>86</v>
      </c>
      <c r="E94" t="s">
        <v>70</v>
      </c>
      <c r="F94" t="s">
        <v>48</v>
      </c>
      <c r="G94" t="s">
        <v>69</v>
      </c>
      <c r="H94">
        <v>9.9</v>
      </c>
      <c r="I94">
        <v>0.3</v>
      </c>
      <c r="J94">
        <v>0.5</v>
      </c>
      <c r="L94">
        <v>59</v>
      </c>
      <c r="M94">
        <v>0.365</v>
      </c>
      <c r="N94">
        <v>0.058</v>
      </c>
      <c r="O94">
        <v>0.46</v>
      </c>
      <c r="P94">
        <v>0.073</v>
      </c>
      <c r="Q94">
        <v>0.826</v>
      </c>
      <c r="R94">
        <v>0.104</v>
      </c>
      <c r="S94">
        <v>397</v>
      </c>
      <c r="T94">
        <v>7.9</v>
      </c>
      <c r="U94">
        <v>5</v>
      </c>
      <c r="X94">
        <v>16.3</v>
      </c>
      <c r="AJ94">
        <v>16</v>
      </c>
      <c r="AK94">
        <v>14</v>
      </c>
      <c r="AL94">
        <v>13</v>
      </c>
      <c r="AM94">
        <v>13</v>
      </c>
      <c r="AN94">
        <v>7</v>
      </c>
      <c r="AO94">
        <v>1</v>
      </c>
      <c r="AP94">
        <v>0</v>
      </c>
      <c r="AQ94">
        <v>2</v>
      </c>
      <c r="AR94">
        <v>3</v>
      </c>
      <c r="AS94">
        <v>9</v>
      </c>
      <c r="AV94">
        <v>20</v>
      </c>
      <c r="AW94">
        <v>18</v>
      </c>
      <c r="AX94">
        <v>16</v>
      </c>
      <c r="AY94">
        <v>16</v>
      </c>
      <c r="AZ94">
        <v>9</v>
      </c>
      <c r="BA94">
        <v>2</v>
      </c>
      <c r="BB94">
        <v>1</v>
      </c>
      <c r="BC94">
        <v>3</v>
      </c>
      <c r="BD94">
        <v>4</v>
      </c>
      <c r="BE94">
        <v>12</v>
      </c>
      <c r="BK94">
        <f t="shared" si="20"/>
        <v>8.25</v>
      </c>
      <c r="BL94">
        <f t="shared" si="38"/>
        <v>2.25</v>
      </c>
      <c r="BM94">
        <f t="shared" si="38"/>
        <v>0.75</v>
      </c>
      <c r="BN94">
        <f t="shared" si="38"/>
        <v>1.75</v>
      </c>
      <c r="BO94">
        <f t="shared" si="38"/>
        <v>4.25</v>
      </c>
      <c r="BP94">
        <f t="shared" si="38"/>
        <v>5.25</v>
      </c>
      <c r="BQ94">
        <f t="shared" si="38"/>
        <v>2.25</v>
      </c>
      <c r="BR94">
        <f t="shared" si="38"/>
        <v>5</v>
      </c>
      <c r="BS94">
        <f t="shared" si="38"/>
        <v>14.5</v>
      </c>
      <c r="BT94">
        <f t="shared" si="21"/>
        <v>15.75</v>
      </c>
      <c r="BU94" s="8"/>
      <c r="BV94" s="26">
        <f t="shared" si="22"/>
        <v>15.75</v>
      </c>
      <c r="BW94" s="26">
        <f t="shared" si="23"/>
        <v>0.75</v>
      </c>
      <c r="BX94" s="27">
        <f t="shared" si="24"/>
        <v>4.5</v>
      </c>
      <c r="BZ94">
        <f t="shared" si="39"/>
        <v>1</v>
      </c>
      <c r="CA94">
        <f t="shared" si="39"/>
        <v>0</v>
      </c>
      <c r="CB94">
        <f t="shared" si="39"/>
        <v>0</v>
      </c>
      <c r="CC94">
        <f t="shared" si="39"/>
        <v>0</v>
      </c>
      <c r="CD94">
        <f t="shared" si="39"/>
        <v>0</v>
      </c>
      <c r="CE94">
        <f t="shared" si="39"/>
        <v>1</v>
      </c>
      <c r="CF94">
        <f t="shared" si="39"/>
        <v>0</v>
      </c>
      <c r="CG94">
        <f t="shared" si="39"/>
        <v>1</v>
      </c>
      <c r="CH94">
        <f t="shared" si="39"/>
        <v>1</v>
      </c>
      <c r="CI94">
        <f t="shared" si="39"/>
        <v>1</v>
      </c>
      <c r="CJ94" s="8">
        <f t="shared" si="27"/>
        <v>5</v>
      </c>
      <c r="CK94" s="8">
        <v>455</v>
      </c>
      <c r="CL94" t="s">
        <v>70</v>
      </c>
    </row>
    <row r="95" spans="2:98" s="3" customFormat="1" ht="12.75">
      <c r="B95" s="33"/>
      <c r="BK95"/>
      <c r="BL95"/>
      <c r="BM95"/>
      <c r="BN95"/>
      <c r="BO95"/>
      <c r="BP95"/>
      <c r="BQ95"/>
      <c r="BR95"/>
      <c r="BS95"/>
      <c r="BT95"/>
      <c r="BU95" s="8"/>
      <c r="BV95" s="26"/>
      <c r="BW95" s="26"/>
      <c r="BX95" s="27"/>
      <c r="BY95"/>
      <c r="BZ95"/>
      <c r="CA95"/>
      <c r="CB95"/>
      <c r="CC95"/>
      <c r="CD95"/>
      <c r="CE95"/>
      <c r="CF95"/>
      <c r="CG95"/>
      <c r="CH95"/>
      <c r="CI95"/>
      <c r="CJ95" s="8"/>
      <c r="CK95" s="33"/>
      <c r="CN95" s="33"/>
      <c r="CO95" s="33"/>
      <c r="CP95" s="33"/>
      <c r="CQ95" s="33"/>
      <c r="CR95" s="33"/>
      <c r="CS95" s="33"/>
      <c r="CT95" s="33"/>
    </row>
    <row r="96" spans="3:88" ht="12.75">
      <c r="C96" t="s">
        <v>51</v>
      </c>
      <c r="BU96" s="8"/>
      <c r="BV96" s="26"/>
      <c r="BW96" s="26"/>
      <c r="BX96" s="27"/>
      <c r="CJ96" s="8"/>
    </row>
    <row r="97" spans="1:90" ht="12.75">
      <c r="A97">
        <v>15</v>
      </c>
      <c r="B97" s="8">
        <v>456</v>
      </c>
      <c r="C97" t="s">
        <v>45</v>
      </c>
      <c r="D97" t="s">
        <v>87</v>
      </c>
      <c r="E97" t="s">
        <v>47</v>
      </c>
      <c r="F97" t="s">
        <v>48</v>
      </c>
      <c r="G97" t="s">
        <v>69</v>
      </c>
      <c r="H97">
        <v>18.1</v>
      </c>
      <c r="I97">
        <v>0.2</v>
      </c>
      <c r="J97">
        <v>0.8</v>
      </c>
      <c r="L97">
        <v>55</v>
      </c>
      <c r="M97">
        <v>0.277</v>
      </c>
      <c r="N97">
        <v>0.044</v>
      </c>
      <c r="O97">
        <v>0.435</v>
      </c>
      <c r="P97">
        <v>0.089</v>
      </c>
      <c r="Q97">
        <v>0.713</v>
      </c>
      <c r="R97">
        <v>0.111</v>
      </c>
      <c r="S97">
        <v>555</v>
      </c>
      <c r="T97">
        <v>14</v>
      </c>
      <c r="U97">
        <v>8</v>
      </c>
      <c r="X97">
        <v>17.5</v>
      </c>
      <c r="AJ97">
        <v>18</v>
      </c>
      <c r="AK97">
        <v>22</v>
      </c>
      <c r="AL97">
        <v>34</v>
      </c>
      <c r="AM97">
        <v>28</v>
      </c>
      <c r="AN97">
        <v>10</v>
      </c>
      <c r="AO97">
        <v>5</v>
      </c>
      <c r="AP97">
        <v>3</v>
      </c>
      <c r="AQ97">
        <v>4</v>
      </c>
      <c r="AR97">
        <v>7</v>
      </c>
      <c r="AS97">
        <v>10</v>
      </c>
      <c r="AV97">
        <v>13</v>
      </c>
      <c r="AW97">
        <v>16</v>
      </c>
      <c r="AX97">
        <v>23</v>
      </c>
      <c r="AY97">
        <v>19</v>
      </c>
      <c r="AZ97">
        <v>7</v>
      </c>
      <c r="BA97">
        <v>4</v>
      </c>
      <c r="BB97">
        <v>2</v>
      </c>
      <c r="BC97">
        <v>3</v>
      </c>
      <c r="BD97">
        <v>5</v>
      </c>
      <c r="BE97">
        <v>7</v>
      </c>
      <c r="BK97">
        <f t="shared" si="20"/>
        <v>10.25</v>
      </c>
      <c r="BL97">
        <f aca="true" t="shared" si="40" ref="BL97:BS98">(AN97+2*AO97+AP97)/4</f>
        <v>5.75</v>
      </c>
      <c r="BM97">
        <f t="shared" si="40"/>
        <v>3.75</v>
      </c>
      <c r="BN97">
        <f t="shared" si="40"/>
        <v>4.5</v>
      </c>
      <c r="BO97">
        <f t="shared" si="40"/>
        <v>7</v>
      </c>
      <c r="BP97">
        <f t="shared" si="40"/>
        <v>6.75</v>
      </c>
      <c r="BQ97">
        <f t="shared" si="40"/>
        <v>2.5</v>
      </c>
      <c r="BR97">
        <f t="shared" si="40"/>
        <v>3.25</v>
      </c>
      <c r="BS97">
        <f t="shared" si="40"/>
        <v>10.5</v>
      </c>
      <c r="BT97">
        <f t="shared" si="21"/>
        <v>13.75</v>
      </c>
      <c r="BU97" s="8"/>
      <c r="BV97" s="26">
        <f t="shared" si="22"/>
        <v>13.75</v>
      </c>
      <c r="BW97" s="26">
        <f t="shared" si="23"/>
        <v>2.5</v>
      </c>
      <c r="BX97" s="27">
        <f t="shared" si="24"/>
        <v>5.3125</v>
      </c>
      <c r="BZ97">
        <f aca="true" t="shared" si="41" ref="BZ97:CI98">IF(BK97&gt;$BX97,1,0)</f>
        <v>1</v>
      </c>
      <c r="CA97">
        <f t="shared" si="41"/>
        <v>1</v>
      </c>
      <c r="CB97">
        <f t="shared" si="41"/>
        <v>0</v>
      </c>
      <c r="CC97">
        <f t="shared" si="41"/>
        <v>0</v>
      </c>
      <c r="CD97">
        <f t="shared" si="41"/>
        <v>1</v>
      </c>
      <c r="CE97">
        <f t="shared" si="41"/>
        <v>1</v>
      </c>
      <c r="CF97">
        <f t="shared" si="41"/>
        <v>0</v>
      </c>
      <c r="CG97">
        <f t="shared" si="41"/>
        <v>0</v>
      </c>
      <c r="CH97">
        <f t="shared" si="41"/>
        <v>1</v>
      </c>
      <c r="CI97">
        <f t="shared" si="41"/>
        <v>1</v>
      </c>
      <c r="CJ97" s="8">
        <f t="shared" si="27"/>
        <v>6</v>
      </c>
      <c r="CK97" s="8">
        <v>456</v>
      </c>
      <c r="CL97" t="s">
        <v>47</v>
      </c>
    </row>
    <row r="98" spans="1:90" ht="12.75">
      <c r="A98">
        <v>15</v>
      </c>
      <c r="B98" s="8">
        <v>456</v>
      </c>
      <c r="C98" t="s">
        <v>45</v>
      </c>
      <c r="D98" t="s">
        <v>87</v>
      </c>
      <c r="E98" t="s">
        <v>70</v>
      </c>
      <c r="F98" t="s">
        <v>48</v>
      </c>
      <c r="G98" t="s">
        <v>69</v>
      </c>
      <c r="H98">
        <v>18.1</v>
      </c>
      <c r="I98">
        <v>0.2</v>
      </c>
      <c r="J98">
        <v>0.4</v>
      </c>
      <c r="L98">
        <v>61</v>
      </c>
      <c r="M98">
        <v>0.362</v>
      </c>
      <c r="N98">
        <v>0.063</v>
      </c>
      <c r="O98">
        <v>0.464</v>
      </c>
      <c r="P98">
        <v>0.077</v>
      </c>
      <c r="Q98">
        <v>0.827</v>
      </c>
      <c r="R98">
        <v>0.103</v>
      </c>
      <c r="S98">
        <v>622</v>
      </c>
      <c r="T98">
        <v>11.2</v>
      </c>
      <c r="U98">
        <v>3</v>
      </c>
      <c r="X98">
        <v>15.1</v>
      </c>
      <c r="AJ98">
        <v>20</v>
      </c>
      <c r="AK98">
        <v>16</v>
      </c>
      <c r="AL98">
        <v>23</v>
      </c>
      <c r="AM98">
        <v>20</v>
      </c>
      <c r="AN98">
        <v>11</v>
      </c>
      <c r="AO98">
        <v>2</v>
      </c>
      <c r="AP98">
        <v>3</v>
      </c>
      <c r="AQ98">
        <v>3</v>
      </c>
      <c r="AR98">
        <v>9</v>
      </c>
      <c r="AS98">
        <v>13</v>
      </c>
      <c r="AV98">
        <v>16</v>
      </c>
      <c r="AW98">
        <v>14</v>
      </c>
      <c r="AX98">
        <v>20</v>
      </c>
      <c r="AY98">
        <v>17</v>
      </c>
      <c r="AZ98">
        <v>9</v>
      </c>
      <c r="BA98">
        <v>2</v>
      </c>
      <c r="BB98">
        <v>2</v>
      </c>
      <c r="BC98">
        <v>3</v>
      </c>
      <c r="BD98">
        <v>7</v>
      </c>
      <c r="BE98">
        <v>10</v>
      </c>
      <c r="BK98">
        <f t="shared" si="20"/>
        <v>9.5</v>
      </c>
      <c r="BL98">
        <f t="shared" si="40"/>
        <v>4.5</v>
      </c>
      <c r="BM98">
        <f t="shared" si="40"/>
        <v>2.75</v>
      </c>
      <c r="BN98">
        <f t="shared" si="40"/>
        <v>4.5</v>
      </c>
      <c r="BO98">
        <f t="shared" si="40"/>
        <v>8.5</v>
      </c>
      <c r="BP98">
        <f t="shared" si="40"/>
        <v>8.75</v>
      </c>
      <c r="BQ98">
        <f t="shared" si="40"/>
        <v>3.25</v>
      </c>
      <c r="BR98">
        <f t="shared" si="40"/>
        <v>4</v>
      </c>
      <c r="BS98">
        <f t="shared" si="40"/>
        <v>11.5</v>
      </c>
      <c r="BT98">
        <f t="shared" si="21"/>
        <v>13.75</v>
      </c>
      <c r="BU98" s="8"/>
      <c r="BV98" s="26">
        <f t="shared" si="22"/>
        <v>13.75</v>
      </c>
      <c r="BW98" s="26">
        <f t="shared" si="23"/>
        <v>2.75</v>
      </c>
      <c r="BX98" s="27">
        <f t="shared" si="24"/>
        <v>5.5</v>
      </c>
      <c r="BZ98">
        <f t="shared" si="41"/>
        <v>1</v>
      </c>
      <c r="CA98">
        <f t="shared" si="41"/>
        <v>0</v>
      </c>
      <c r="CB98">
        <f t="shared" si="41"/>
        <v>0</v>
      </c>
      <c r="CC98">
        <f t="shared" si="41"/>
        <v>0</v>
      </c>
      <c r="CD98">
        <f t="shared" si="41"/>
        <v>1</v>
      </c>
      <c r="CE98">
        <f t="shared" si="41"/>
        <v>1</v>
      </c>
      <c r="CF98">
        <f t="shared" si="41"/>
        <v>0</v>
      </c>
      <c r="CG98">
        <f t="shared" si="41"/>
        <v>0</v>
      </c>
      <c r="CH98">
        <f t="shared" si="41"/>
        <v>1</v>
      </c>
      <c r="CI98">
        <f t="shared" si="41"/>
        <v>1</v>
      </c>
      <c r="CJ98" s="8">
        <f t="shared" si="27"/>
        <v>5</v>
      </c>
      <c r="CK98" s="8">
        <v>456</v>
      </c>
      <c r="CL98" t="s">
        <v>70</v>
      </c>
    </row>
    <row r="99" spans="3:88" ht="12.75">
      <c r="C99" t="s">
        <v>51</v>
      </c>
      <c r="BU99" s="8"/>
      <c r="BV99" s="26"/>
      <c r="BW99" s="26"/>
      <c r="BX99" s="27"/>
      <c r="CJ99" s="8"/>
    </row>
    <row r="100" spans="1:90" ht="12.75">
      <c r="A100">
        <v>16</v>
      </c>
      <c r="B100" s="8">
        <v>458</v>
      </c>
      <c r="C100" t="s">
        <v>45</v>
      </c>
      <c r="D100" t="s">
        <v>88</v>
      </c>
      <c r="E100" t="s">
        <v>47</v>
      </c>
      <c r="F100" t="s">
        <v>89</v>
      </c>
      <c r="G100" t="s">
        <v>73</v>
      </c>
      <c r="H100">
        <v>27.5</v>
      </c>
      <c r="I100">
        <v>1</v>
      </c>
      <c r="J100">
        <v>0.7</v>
      </c>
      <c r="L100">
        <v>54</v>
      </c>
      <c r="M100">
        <v>0.261</v>
      </c>
      <c r="N100">
        <v>0.036</v>
      </c>
      <c r="O100">
        <v>0.429</v>
      </c>
      <c r="P100">
        <v>0.076</v>
      </c>
      <c r="Q100">
        <v>0.691</v>
      </c>
      <c r="R100">
        <v>0.077</v>
      </c>
      <c r="S100">
        <v>886</v>
      </c>
      <c r="T100">
        <v>24.6</v>
      </c>
      <c r="U100">
        <v>8</v>
      </c>
      <c r="X100">
        <v>5.5</v>
      </c>
      <c r="AJ100">
        <v>26</v>
      </c>
      <c r="AK100">
        <v>24</v>
      </c>
      <c r="AL100">
        <v>19</v>
      </c>
      <c r="AM100">
        <v>23</v>
      </c>
      <c r="AN100">
        <v>20</v>
      </c>
      <c r="AO100">
        <v>18</v>
      </c>
      <c r="AP100">
        <v>18</v>
      </c>
      <c r="AQ100">
        <v>17</v>
      </c>
      <c r="AR100">
        <v>36</v>
      </c>
      <c r="AS100">
        <v>31</v>
      </c>
      <c r="AV100">
        <v>11</v>
      </c>
      <c r="AW100">
        <v>10</v>
      </c>
      <c r="AX100">
        <v>8</v>
      </c>
      <c r="AY100">
        <v>10</v>
      </c>
      <c r="AZ100">
        <v>9</v>
      </c>
      <c r="BA100">
        <v>8</v>
      </c>
      <c r="BB100">
        <v>8</v>
      </c>
      <c r="BC100">
        <v>7</v>
      </c>
      <c r="BD100">
        <v>15</v>
      </c>
      <c r="BE100">
        <v>13</v>
      </c>
      <c r="BK100">
        <f t="shared" si="20"/>
        <v>17</v>
      </c>
      <c r="BL100">
        <f aca="true" t="shared" si="42" ref="BL100:BS101">(AN100+2*AO100+AP100)/4</f>
        <v>18.5</v>
      </c>
      <c r="BM100">
        <f t="shared" si="42"/>
        <v>17.75</v>
      </c>
      <c r="BN100">
        <f t="shared" si="42"/>
        <v>22</v>
      </c>
      <c r="BO100">
        <f t="shared" si="42"/>
        <v>30</v>
      </c>
      <c r="BP100">
        <f t="shared" si="42"/>
        <v>24.5</v>
      </c>
      <c r="BQ100">
        <f t="shared" si="42"/>
        <v>7.75</v>
      </c>
      <c r="BR100">
        <f t="shared" si="42"/>
        <v>2.75</v>
      </c>
      <c r="BS100">
        <f t="shared" si="42"/>
        <v>8</v>
      </c>
      <c r="BT100">
        <f t="shared" si="21"/>
        <v>12.75</v>
      </c>
      <c r="BU100" s="8"/>
      <c r="BV100" s="26">
        <f t="shared" si="22"/>
        <v>30</v>
      </c>
      <c r="BW100" s="26">
        <f t="shared" si="23"/>
        <v>2.75</v>
      </c>
      <c r="BX100" s="27">
        <f t="shared" si="24"/>
        <v>9.5625</v>
      </c>
      <c r="BZ100">
        <f aca="true" t="shared" si="43" ref="BZ100:CI101">IF(BK100&gt;$BX100,1,0)</f>
        <v>1</v>
      </c>
      <c r="CA100">
        <f t="shared" si="43"/>
        <v>1</v>
      </c>
      <c r="CB100">
        <f t="shared" si="43"/>
        <v>1</v>
      </c>
      <c r="CC100">
        <f t="shared" si="43"/>
        <v>1</v>
      </c>
      <c r="CD100">
        <f t="shared" si="43"/>
        <v>1</v>
      </c>
      <c r="CE100">
        <f t="shared" si="43"/>
        <v>1</v>
      </c>
      <c r="CF100">
        <f t="shared" si="43"/>
        <v>0</v>
      </c>
      <c r="CG100">
        <f t="shared" si="43"/>
        <v>0</v>
      </c>
      <c r="CH100">
        <f t="shared" si="43"/>
        <v>0</v>
      </c>
      <c r="CI100">
        <f t="shared" si="43"/>
        <v>1</v>
      </c>
      <c r="CJ100" s="8">
        <f t="shared" si="27"/>
        <v>7</v>
      </c>
      <c r="CK100" s="8">
        <v>458</v>
      </c>
      <c r="CL100" t="s">
        <v>47</v>
      </c>
    </row>
    <row r="101" spans="1:90" ht="12.75">
      <c r="A101">
        <v>16</v>
      </c>
      <c r="B101" s="8">
        <v>458</v>
      </c>
      <c r="C101" t="s">
        <v>45</v>
      </c>
      <c r="D101" t="s">
        <v>88</v>
      </c>
      <c r="E101" t="s">
        <v>70</v>
      </c>
      <c r="F101" t="s">
        <v>89</v>
      </c>
      <c r="G101" t="s">
        <v>73</v>
      </c>
      <c r="H101">
        <v>27.5</v>
      </c>
      <c r="I101">
        <v>1</v>
      </c>
      <c r="J101">
        <v>1.9</v>
      </c>
      <c r="L101">
        <v>62</v>
      </c>
      <c r="M101">
        <v>0.302</v>
      </c>
      <c r="N101">
        <v>0.071</v>
      </c>
      <c r="O101">
        <v>0.457</v>
      </c>
      <c r="P101">
        <v>0.111</v>
      </c>
      <c r="Q101">
        <v>0.76</v>
      </c>
      <c r="R101">
        <v>0.139</v>
      </c>
      <c r="S101">
        <v>1308</v>
      </c>
      <c r="T101">
        <v>27.8</v>
      </c>
      <c r="U101">
        <v>6</v>
      </c>
      <c r="X101">
        <v>10.3</v>
      </c>
      <c r="AJ101">
        <v>37</v>
      </c>
      <c r="AK101">
        <v>24</v>
      </c>
      <c r="AL101">
        <v>14</v>
      </c>
      <c r="AM101">
        <v>15</v>
      </c>
      <c r="AN101">
        <v>18</v>
      </c>
      <c r="AO101">
        <v>22</v>
      </c>
      <c r="AP101">
        <v>18</v>
      </c>
      <c r="AQ101">
        <v>30</v>
      </c>
      <c r="AR101">
        <v>49</v>
      </c>
      <c r="AS101">
        <v>43</v>
      </c>
      <c r="AV101">
        <v>14</v>
      </c>
      <c r="AW101">
        <v>9</v>
      </c>
      <c r="AX101">
        <v>5</v>
      </c>
      <c r="AY101">
        <v>5</v>
      </c>
      <c r="AZ101">
        <v>7</v>
      </c>
      <c r="BA101">
        <v>8</v>
      </c>
      <c r="BB101">
        <v>6</v>
      </c>
      <c r="BC101">
        <v>11</v>
      </c>
      <c r="BD101">
        <v>18</v>
      </c>
      <c r="BE101">
        <v>16</v>
      </c>
      <c r="BK101">
        <f t="shared" si="20"/>
        <v>16.75</v>
      </c>
      <c r="BL101">
        <f t="shared" si="42"/>
        <v>20</v>
      </c>
      <c r="BM101">
        <f t="shared" si="42"/>
        <v>22</v>
      </c>
      <c r="BN101">
        <f t="shared" si="42"/>
        <v>31.75</v>
      </c>
      <c r="BO101">
        <f t="shared" si="42"/>
        <v>42.75</v>
      </c>
      <c r="BP101">
        <f t="shared" si="42"/>
        <v>33.75</v>
      </c>
      <c r="BQ101">
        <f t="shared" si="42"/>
        <v>10.75</v>
      </c>
      <c r="BR101">
        <f t="shared" si="42"/>
        <v>3.5</v>
      </c>
      <c r="BS101">
        <f t="shared" si="42"/>
        <v>9.25</v>
      </c>
      <c r="BT101">
        <f t="shared" si="21"/>
        <v>12.5</v>
      </c>
      <c r="BU101" s="8"/>
      <c r="BV101" s="26">
        <f t="shared" si="22"/>
        <v>42.75</v>
      </c>
      <c r="BW101" s="26">
        <f t="shared" si="23"/>
        <v>3.5</v>
      </c>
      <c r="BX101" s="27">
        <f t="shared" si="24"/>
        <v>13.3125</v>
      </c>
      <c r="BZ101">
        <f t="shared" si="43"/>
        <v>1</v>
      </c>
      <c r="CA101">
        <f t="shared" si="43"/>
        <v>1</v>
      </c>
      <c r="CB101">
        <f t="shared" si="43"/>
        <v>1</v>
      </c>
      <c r="CC101">
        <f t="shared" si="43"/>
        <v>1</v>
      </c>
      <c r="CD101">
        <f t="shared" si="43"/>
        <v>1</v>
      </c>
      <c r="CE101">
        <f t="shared" si="43"/>
        <v>1</v>
      </c>
      <c r="CF101">
        <f t="shared" si="43"/>
        <v>0</v>
      </c>
      <c r="CG101">
        <f t="shared" si="43"/>
        <v>0</v>
      </c>
      <c r="CH101">
        <f t="shared" si="43"/>
        <v>0</v>
      </c>
      <c r="CI101">
        <f t="shared" si="43"/>
        <v>0</v>
      </c>
      <c r="CJ101" s="8">
        <f t="shared" si="27"/>
        <v>6</v>
      </c>
      <c r="CK101" s="8">
        <v>458</v>
      </c>
      <c r="CL101" t="s">
        <v>70</v>
      </c>
    </row>
    <row r="102" spans="3:88" ht="12.75">
      <c r="C102" t="s">
        <v>51</v>
      </c>
      <c r="BU102" s="8"/>
      <c r="BV102" s="26"/>
      <c r="BW102" s="26"/>
      <c r="BX102" s="27"/>
      <c r="CJ102" s="8"/>
    </row>
    <row r="103" spans="1:90" ht="12.75">
      <c r="A103">
        <v>17</v>
      </c>
      <c r="B103" s="8">
        <v>459</v>
      </c>
      <c r="C103" t="s">
        <v>45</v>
      </c>
      <c r="D103" t="s">
        <v>90</v>
      </c>
      <c r="E103" t="s">
        <v>47</v>
      </c>
      <c r="F103" t="s">
        <v>48</v>
      </c>
      <c r="G103" t="s">
        <v>69</v>
      </c>
      <c r="H103">
        <v>28.2</v>
      </c>
      <c r="I103">
        <v>0.5</v>
      </c>
      <c r="J103">
        <v>0.9</v>
      </c>
      <c r="L103">
        <v>62</v>
      </c>
      <c r="M103">
        <v>0.236</v>
      </c>
      <c r="N103">
        <v>0.014</v>
      </c>
      <c r="O103">
        <v>0.345</v>
      </c>
      <c r="P103">
        <v>0.094</v>
      </c>
      <c r="Q103">
        <v>0.582</v>
      </c>
      <c r="R103">
        <v>0.096</v>
      </c>
      <c r="S103">
        <v>884</v>
      </c>
      <c r="T103">
        <v>24.3</v>
      </c>
      <c r="U103">
        <v>5</v>
      </c>
      <c r="X103">
        <v>9.7</v>
      </c>
      <c r="AJ103">
        <v>11</v>
      </c>
      <c r="AK103">
        <v>14</v>
      </c>
      <c r="AL103">
        <v>45</v>
      </c>
      <c r="AM103">
        <v>40</v>
      </c>
      <c r="AN103">
        <v>22</v>
      </c>
      <c r="AO103">
        <v>9</v>
      </c>
      <c r="AP103">
        <v>16</v>
      </c>
      <c r="AQ103">
        <v>24</v>
      </c>
      <c r="AR103">
        <v>34</v>
      </c>
      <c r="AS103">
        <v>23</v>
      </c>
      <c r="AV103">
        <v>5</v>
      </c>
      <c r="AW103">
        <v>6</v>
      </c>
      <c r="AX103">
        <v>20</v>
      </c>
      <c r="AY103">
        <v>17</v>
      </c>
      <c r="AZ103">
        <v>9</v>
      </c>
      <c r="BA103">
        <v>4</v>
      </c>
      <c r="BB103">
        <v>6</v>
      </c>
      <c r="BC103">
        <v>10</v>
      </c>
      <c r="BD103">
        <v>14</v>
      </c>
      <c r="BE103">
        <v>9</v>
      </c>
      <c r="BK103">
        <f t="shared" si="20"/>
        <v>14.75</v>
      </c>
      <c r="BL103">
        <f aca="true" t="shared" si="44" ref="BL103:BS104">(AN103+2*AO103+AP103)/4</f>
        <v>14</v>
      </c>
      <c r="BM103">
        <f t="shared" si="44"/>
        <v>16.25</v>
      </c>
      <c r="BN103">
        <f t="shared" si="44"/>
        <v>24.5</v>
      </c>
      <c r="BO103">
        <f t="shared" si="44"/>
        <v>28.75</v>
      </c>
      <c r="BP103">
        <f t="shared" si="44"/>
        <v>20</v>
      </c>
      <c r="BQ103">
        <f t="shared" si="44"/>
        <v>5.75</v>
      </c>
      <c r="BR103">
        <f t="shared" si="44"/>
        <v>1.25</v>
      </c>
      <c r="BS103">
        <f t="shared" si="44"/>
        <v>4</v>
      </c>
      <c r="BT103">
        <f t="shared" si="21"/>
        <v>9.75</v>
      </c>
      <c r="BU103" s="8"/>
      <c r="BV103" s="26">
        <f t="shared" si="22"/>
        <v>28.75</v>
      </c>
      <c r="BW103" s="26">
        <f t="shared" si="23"/>
        <v>1.25</v>
      </c>
      <c r="BX103" s="27">
        <f t="shared" si="24"/>
        <v>8.125</v>
      </c>
      <c r="BZ103">
        <f aca="true" t="shared" si="45" ref="BZ103:CI104">IF(BK103&gt;$BX103,1,0)</f>
        <v>1</v>
      </c>
      <c r="CA103">
        <f t="shared" si="45"/>
        <v>1</v>
      </c>
      <c r="CB103">
        <f t="shared" si="45"/>
        <v>1</v>
      </c>
      <c r="CC103">
        <f t="shared" si="45"/>
        <v>1</v>
      </c>
      <c r="CD103">
        <f t="shared" si="45"/>
        <v>1</v>
      </c>
      <c r="CE103">
        <f t="shared" si="45"/>
        <v>1</v>
      </c>
      <c r="CF103">
        <f t="shared" si="45"/>
        <v>0</v>
      </c>
      <c r="CG103">
        <f t="shared" si="45"/>
        <v>0</v>
      </c>
      <c r="CH103">
        <f t="shared" si="45"/>
        <v>0</v>
      </c>
      <c r="CI103">
        <f t="shared" si="45"/>
        <v>1</v>
      </c>
      <c r="CJ103" s="8">
        <f t="shared" si="27"/>
        <v>7</v>
      </c>
      <c r="CK103" s="8">
        <v>459</v>
      </c>
      <c r="CL103" t="s">
        <v>47</v>
      </c>
    </row>
    <row r="104" spans="1:90" ht="12.75">
      <c r="A104">
        <v>17</v>
      </c>
      <c r="B104" s="8">
        <v>459</v>
      </c>
      <c r="C104" t="s">
        <v>45</v>
      </c>
      <c r="D104" t="s">
        <v>90</v>
      </c>
      <c r="E104" t="s">
        <v>70</v>
      </c>
      <c r="F104" t="s">
        <v>48</v>
      </c>
      <c r="G104" t="s">
        <v>69</v>
      </c>
      <c r="H104">
        <v>28.2</v>
      </c>
      <c r="I104">
        <v>0.5</v>
      </c>
      <c r="J104">
        <v>0.6</v>
      </c>
      <c r="L104">
        <v>56</v>
      </c>
      <c r="M104">
        <v>0.236</v>
      </c>
      <c r="N104">
        <v>0.024</v>
      </c>
      <c r="O104">
        <v>0.395</v>
      </c>
      <c r="P104">
        <v>0.06</v>
      </c>
      <c r="Q104">
        <v>0.631</v>
      </c>
      <c r="R104">
        <v>0.073</v>
      </c>
      <c r="S104">
        <v>859</v>
      </c>
      <c r="T104">
        <v>23.7</v>
      </c>
      <c r="U104">
        <v>8</v>
      </c>
      <c r="X104">
        <v>19.2</v>
      </c>
      <c r="AJ104">
        <v>8</v>
      </c>
      <c r="AK104">
        <v>33</v>
      </c>
      <c r="AL104">
        <v>75</v>
      </c>
      <c r="AM104">
        <v>41</v>
      </c>
      <c r="AN104">
        <v>13</v>
      </c>
      <c r="AO104">
        <v>8</v>
      </c>
      <c r="AP104">
        <v>13</v>
      </c>
      <c r="AQ104">
        <v>17</v>
      </c>
      <c r="AR104">
        <v>21</v>
      </c>
      <c r="AS104">
        <v>8</v>
      </c>
      <c r="AV104">
        <v>4</v>
      </c>
      <c r="AW104">
        <v>14</v>
      </c>
      <c r="AX104">
        <v>32</v>
      </c>
      <c r="AY104">
        <v>17</v>
      </c>
      <c r="AZ104">
        <v>6</v>
      </c>
      <c r="BA104">
        <v>3</v>
      </c>
      <c r="BB104">
        <v>5</v>
      </c>
      <c r="BC104">
        <v>7</v>
      </c>
      <c r="BD104">
        <v>9</v>
      </c>
      <c r="BE104">
        <v>3</v>
      </c>
      <c r="BK104">
        <f t="shared" si="20"/>
        <v>12</v>
      </c>
      <c r="BL104">
        <f t="shared" si="44"/>
        <v>10.5</v>
      </c>
      <c r="BM104">
        <f t="shared" si="44"/>
        <v>12.75</v>
      </c>
      <c r="BN104">
        <f t="shared" si="44"/>
        <v>17</v>
      </c>
      <c r="BO104">
        <f t="shared" si="44"/>
        <v>16.75</v>
      </c>
      <c r="BP104">
        <f t="shared" si="44"/>
        <v>9.25</v>
      </c>
      <c r="BQ104">
        <f t="shared" si="44"/>
        <v>2</v>
      </c>
      <c r="BR104">
        <f t="shared" si="44"/>
        <v>1</v>
      </c>
      <c r="BS104">
        <f t="shared" si="44"/>
        <v>5.5</v>
      </c>
      <c r="BT104">
        <f t="shared" si="21"/>
        <v>11.25</v>
      </c>
      <c r="BU104" s="8"/>
      <c r="BV104" s="26">
        <f t="shared" si="22"/>
        <v>17</v>
      </c>
      <c r="BW104" s="26">
        <f t="shared" si="23"/>
        <v>1</v>
      </c>
      <c r="BX104" s="27">
        <f t="shared" si="24"/>
        <v>5</v>
      </c>
      <c r="BZ104">
        <f t="shared" si="45"/>
        <v>1</v>
      </c>
      <c r="CA104">
        <f t="shared" si="45"/>
        <v>1</v>
      </c>
      <c r="CB104">
        <f t="shared" si="45"/>
        <v>1</v>
      </c>
      <c r="CC104">
        <f t="shared" si="45"/>
        <v>1</v>
      </c>
      <c r="CD104">
        <f t="shared" si="45"/>
        <v>1</v>
      </c>
      <c r="CE104">
        <f t="shared" si="45"/>
        <v>1</v>
      </c>
      <c r="CF104">
        <f t="shared" si="45"/>
        <v>0</v>
      </c>
      <c r="CG104">
        <f t="shared" si="45"/>
        <v>0</v>
      </c>
      <c r="CH104">
        <f t="shared" si="45"/>
        <v>1</v>
      </c>
      <c r="CI104">
        <f t="shared" si="45"/>
        <v>1</v>
      </c>
      <c r="CJ104" s="8">
        <f t="shared" si="27"/>
        <v>8</v>
      </c>
      <c r="CK104" s="8">
        <v>459</v>
      </c>
      <c r="CL104" t="s">
        <v>70</v>
      </c>
    </row>
    <row r="105" spans="3:88" ht="12.75">
      <c r="C105" t="s">
        <v>51</v>
      </c>
      <c r="BU105" s="8"/>
      <c r="BV105" s="26"/>
      <c r="BW105" s="26"/>
      <c r="BX105" s="27"/>
      <c r="CJ105" s="8"/>
    </row>
    <row r="106" spans="1:90" ht="12.75">
      <c r="A106">
        <v>18</v>
      </c>
      <c r="B106" s="8">
        <v>460</v>
      </c>
      <c r="C106" t="s">
        <v>45</v>
      </c>
      <c r="D106" t="s">
        <v>91</v>
      </c>
      <c r="E106" t="s">
        <v>47</v>
      </c>
      <c r="F106" t="s">
        <v>48</v>
      </c>
      <c r="G106" t="s">
        <v>69</v>
      </c>
      <c r="H106">
        <v>14.6</v>
      </c>
      <c r="I106">
        <v>0.3</v>
      </c>
      <c r="J106">
        <v>0.8</v>
      </c>
      <c r="L106">
        <v>47</v>
      </c>
      <c r="M106">
        <v>0.279</v>
      </c>
      <c r="N106">
        <v>0.068</v>
      </c>
      <c r="O106">
        <v>0.327</v>
      </c>
      <c r="P106">
        <v>0.063</v>
      </c>
      <c r="Q106">
        <v>0.607</v>
      </c>
      <c r="R106">
        <v>0.088</v>
      </c>
      <c r="S106">
        <v>718</v>
      </c>
      <c r="T106">
        <v>24.5</v>
      </c>
      <c r="U106">
        <v>12</v>
      </c>
      <c r="X106">
        <v>5.5</v>
      </c>
      <c r="AJ106">
        <v>13</v>
      </c>
      <c r="AK106">
        <v>23</v>
      </c>
      <c r="AL106">
        <v>25</v>
      </c>
      <c r="AM106">
        <v>29</v>
      </c>
      <c r="AN106">
        <v>32</v>
      </c>
      <c r="AO106">
        <v>29</v>
      </c>
      <c r="AP106">
        <v>32</v>
      </c>
      <c r="AQ106">
        <v>29</v>
      </c>
      <c r="AR106">
        <v>18</v>
      </c>
      <c r="AS106">
        <v>18</v>
      </c>
      <c r="AV106">
        <v>5</v>
      </c>
      <c r="AW106">
        <v>9</v>
      </c>
      <c r="AX106">
        <v>10</v>
      </c>
      <c r="AY106">
        <v>11</v>
      </c>
      <c r="AZ106">
        <v>13</v>
      </c>
      <c r="BA106">
        <v>12</v>
      </c>
      <c r="BB106">
        <v>13</v>
      </c>
      <c r="BC106">
        <v>12</v>
      </c>
      <c r="BD106">
        <v>7</v>
      </c>
      <c r="BE106">
        <v>7</v>
      </c>
      <c r="BK106">
        <f t="shared" si="20"/>
        <v>25.5</v>
      </c>
      <c r="BL106">
        <f aca="true" t="shared" si="46" ref="BL106:BS107">(AN106+2*AO106+AP106)/4</f>
        <v>30.5</v>
      </c>
      <c r="BM106">
        <f t="shared" si="46"/>
        <v>30.5</v>
      </c>
      <c r="BN106">
        <f t="shared" si="46"/>
        <v>27</v>
      </c>
      <c r="BO106">
        <f t="shared" si="46"/>
        <v>20.75</v>
      </c>
      <c r="BP106">
        <f t="shared" si="46"/>
        <v>13.5</v>
      </c>
      <c r="BQ106">
        <f t="shared" si="46"/>
        <v>4.5</v>
      </c>
      <c r="BR106">
        <f t="shared" si="46"/>
        <v>1.25</v>
      </c>
      <c r="BS106">
        <f t="shared" si="46"/>
        <v>4.75</v>
      </c>
      <c r="BT106">
        <f t="shared" si="21"/>
        <v>13.75</v>
      </c>
      <c r="BU106" s="8"/>
      <c r="BV106" s="26">
        <f t="shared" si="22"/>
        <v>30.5</v>
      </c>
      <c r="BW106" s="26">
        <f t="shared" si="23"/>
        <v>1.25</v>
      </c>
      <c r="BX106" s="27">
        <f t="shared" si="24"/>
        <v>8.5625</v>
      </c>
      <c r="BZ106">
        <f aca="true" t="shared" si="47" ref="BZ106:CI107">IF(BK106&gt;$BX106,1,0)</f>
        <v>1</v>
      </c>
      <c r="CA106">
        <f t="shared" si="47"/>
        <v>1</v>
      </c>
      <c r="CB106">
        <f t="shared" si="47"/>
        <v>1</v>
      </c>
      <c r="CC106">
        <f t="shared" si="47"/>
        <v>1</v>
      </c>
      <c r="CD106">
        <f t="shared" si="47"/>
        <v>1</v>
      </c>
      <c r="CE106">
        <f t="shared" si="47"/>
        <v>1</v>
      </c>
      <c r="CF106">
        <f t="shared" si="47"/>
        <v>0</v>
      </c>
      <c r="CG106">
        <f t="shared" si="47"/>
        <v>0</v>
      </c>
      <c r="CH106">
        <f t="shared" si="47"/>
        <v>0</v>
      </c>
      <c r="CI106">
        <f t="shared" si="47"/>
        <v>1</v>
      </c>
      <c r="CJ106" s="8">
        <f t="shared" si="27"/>
        <v>7</v>
      </c>
      <c r="CK106" s="8">
        <v>460</v>
      </c>
      <c r="CL106" t="s">
        <v>47</v>
      </c>
    </row>
    <row r="107" spans="1:90" ht="12.75">
      <c r="A107">
        <v>18</v>
      </c>
      <c r="B107" s="8">
        <v>460</v>
      </c>
      <c r="C107" t="s">
        <v>45</v>
      </c>
      <c r="D107" t="s">
        <v>91</v>
      </c>
      <c r="E107" t="s">
        <v>70</v>
      </c>
      <c r="F107" t="s">
        <v>48</v>
      </c>
      <c r="G107" t="s">
        <v>69</v>
      </c>
      <c r="H107">
        <v>14.6</v>
      </c>
      <c r="I107">
        <v>0.3</v>
      </c>
      <c r="J107">
        <v>0.6</v>
      </c>
      <c r="L107">
        <v>56</v>
      </c>
      <c r="M107">
        <v>0.258</v>
      </c>
      <c r="N107">
        <v>0.052</v>
      </c>
      <c r="O107">
        <v>0.396</v>
      </c>
      <c r="P107">
        <v>0.055</v>
      </c>
      <c r="Q107">
        <v>0.654</v>
      </c>
      <c r="R107">
        <v>0.075</v>
      </c>
      <c r="S107">
        <v>1114</v>
      </c>
      <c r="T107">
        <v>31.1</v>
      </c>
      <c r="U107">
        <v>23</v>
      </c>
      <c r="X107">
        <v>4.4</v>
      </c>
      <c r="AJ107">
        <v>24</v>
      </c>
      <c r="AK107">
        <v>25</v>
      </c>
      <c r="AL107">
        <v>29</v>
      </c>
      <c r="AM107">
        <v>37</v>
      </c>
      <c r="AN107">
        <v>34</v>
      </c>
      <c r="AO107">
        <v>38</v>
      </c>
      <c r="AP107">
        <v>40</v>
      </c>
      <c r="AQ107">
        <v>31</v>
      </c>
      <c r="AR107">
        <v>22</v>
      </c>
      <c r="AS107">
        <v>25</v>
      </c>
      <c r="AV107">
        <v>8</v>
      </c>
      <c r="AW107">
        <v>8</v>
      </c>
      <c r="AX107">
        <v>10</v>
      </c>
      <c r="AY107">
        <v>12</v>
      </c>
      <c r="AZ107">
        <v>11</v>
      </c>
      <c r="BA107">
        <v>12</v>
      </c>
      <c r="BB107">
        <v>13</v>
      </c>
      <c r="BC107">
        <v>10</v>
      </c>
      <c r="BD107">
        <v>7</v>
      </c>
      <c r="BE107">
        <v>8</v>
      </c>
      <c r="BK107">
        <f t="shared" si="20"/>
        <v>28.5</v>
      </c>
      <c r="BL107">
        <f t="shared" si="46"/>
        <v>37.5</v>
      </c>
      <c r="BM107">
        <f t="shared" si="46"/>
        <v>37.25</v>
      </c>
      <c r="BN107">
        <f t="shared" si="46"/>
        <v>31</v>
      </c>
      <c r="BO107">
        <f t="shared" si="46"/>
        <v>25</v>
      </c>
      <c r="BP107">
        <f t="shared" si="46"/>
        <v>18</v>
      </c>
      <c r="BQ107">
        <f t="shared" si="46"/>
        <v>6.25</v>
      </c>
      <c r="BR107">
        <f t="shared" si="46"/>
        <v>2</v>
      </c>
      <c r="BS107">
        <f t="shared" si="46"/>
        <v>6</v>
      </c>
      <c r="BT107">
        <f t="shared" si="21"/>
        <v>14.5</v>
      </c>
      <c r="BU107" s="8"/>
      <c r="BV107" s="26">
        <f t="shared" si="22"/>
        <v>37.5</v>
      </c>
      <c r="BW107" s="26">
        <f t="shared" si="23"/>
        <v>2</v>
      </c>
      <c r="BX107" s="27">
        <f t="shared" si="24"/>
        <v>10.875</v>
      </c>
      <c r="BZ107">
        <f t="shared" si="47"/>
        <v>1</v>
      </c>
      <c r="CA107">
        <f t="shared" si="47"/>
        <v>1</v>
      </c>
      <c r="CB107">
        <f t="shared" si="47"/>
        <v>1</v>
      </c>
      <c r="CC107">
        <f t="shared" si="47"/>
        <v>1</v>
      </c>
      <c r="CD107">
        <f t="shared" si="47"/>
        <v>1</v>
      </c>
      <c r="CE107">
        <f t="shared" si="47"/>
        <v>1</v>
      </c>
      <c r="CF107">
        <f t="shared" si="47"/>
        <v>0</v>
      </c>
      <c r="CG107">
        <f t="shared" si="47"/>
        <v>0</v>
      </c>
      <c r="CH107">
        <f t="shared" si="47"/>
        <v>0</v>
      </c>
      <c r="CI107">
        <f t="shared" si="47"/>
        <v>1</v>
      </c>
      <c r="CJ107" s="8">
        <f t="shared" si="27"/>
        <v>7</v>
      </c>
      <c r="CK107" s="8">
        <v>460</v>
      </c>
      <c r="CL107" t="s">
        <v>70</v>
      </c>
    </row>
    <row r="108" spans="3:88" ht="12.75">
      <c r="C108" t="s">
        <v>51</v>
      </c>
      <c r="BU108" s="8"/>
      <c r="BV108" s="26"/>
      <c r="BW108" s="26"/>
      <c r="BX108" s="27"/>
      <c r="CJ108" s="8"/>
    </row>
    <row r="109" spans="1:90" ht="12.75">
      <c r="A109">
        <v>19</v>
      </c>
      <c r="B109" s="8">
        <v>461</v>
      </c>
      <c r="C109" t="s">
        <v>45</v>
      </c>
      <c r="D109" t="s">
        <v>92</v>
      </c>
      <c r="E109" t="s">
        <v>47</v>
      </c>
      <c r="F109" t="s">
        <v>48</v>
      </c>
      <c r="G109" t="s">
        <v>93</v>
      </c>
      <c r="H109">
        <v>17.3</v>
      </c>
      <c r="I109">
        <v>0.5</v>
      </c>
      <c r="J109">
        <v>0.7</v>
      </c>
      <c r="L109">
        <v>55</v>
      </c>
      <c r="M109">
        <v>0.238</v>
      </c>
      <c r="N109">
        <v>0.012</v>
      </c>
      <c r="O109">
        <v>0.414</v>
      </c>
      <c r="P109">
        <v>0.057</v>
      </c>
      <c r="Q109">
        <v>0.653</v>
      </c>
      <c r="R109">
        <v>0.064</v>
      </c>
      <c r="S109">
        <v>180</v>
      </c>
      <c r="T109">
        <v>5.4</v>
      </c>
      <c r="U109">
        <v>2</v>
      </c>
      <c r="X109">
        <v>8.3</v>
      </c>
      <c r="AJ109">
        <v>7</v>
      </c>
      <c r="AK109">
        <v>5</v>
      </c>
      <c r="AL109">
        <v>6</v>
      </c>
      <c r="AM109">
        <v>7</v>
      </c>
      <c r="AN109">
        <v>7</v>
      </c>
      <c r="AO109">
        <v>2</v>
      </c>
      <c r="AP109">
        <v>4</v>
      </c>
      <c r="AQ109">
        <v>4</v>
      </c>
      <c r="AR109">
        <v>2</v>
      </c>
      <c r="AS109">
        <v>2</v>
      </c>
      <c r="AV109">
        <v>16</v>
      </c>
      <c r="AW109">
        <v>10</v>
      </c>
      <c r="AX109">
        <v>12</v>
      </c>
      <c r="AY109">
        <v>15</v>
      </c>
      <c r="AZ109">
        <v>14</v>
      </c>
      <c r="BA109">
        <v>5</v>
      </c>
      <c r="BB109">
        <v>9</v>
      </c>
      <c r="BC109">
        <v>8</v>
      </c>
      <c r="BD109">
        <v>4</v>
      </c>
      <c r="BE109">
        <v>6</v>
      </c>
      <c r="BK109">
        <f t="shared" si="20"/>
        <v>6.5</v>
      </c>
      <c r="BL109">
        <f aca="true" t="shared" si="48" ref="BL109:BS110">(AN109+2*AO109+AP109)/4</f>
        <v>3.75</v>
      </c>
      <c r="BM109">
        <f t="shared" si="48"/>
        <v>3.5</v>
      </c>
      <c r="BN109">
        <f t="shared" si="48"/>
        <v>3.5</v>
      </c>
      <c r="BO109">
        <f t="shared" si="48"/>
        <v>2.5</v>
      </c>
      <c r="BP109">
        <f t="shared" si="48"/>
        <v>1.5</v>
      </c>
      <c r="BQ109">
        <f t="shared" si="48"/>
        <v>0.5</v>
      </c>
      <c r="BR109">
        <f t="shared" si="48"/>
        <v>4</v>
      </c>
      <c r="BS109">
        <f t="shared" si="48"/>
        <v>10.5</v>
      </c>
      <c r="BT109">
        <f t="shared" si="21"/>
        <v>10.75</v>
      </c>
      <c r="BU109" s="8"/>
      <c r="BV109" s="26">
        <f t="shared" si="22"/>
        <v>10.75</v>
      </c>
      <c r="BW109" s="26">
        <f t="shared" si="23"/>
        <v>0.5</v>
      </c>
      <c r="BX109" s="27">
        <f t="shared" si="24"/>
        <v>3.0625</v>
      </c>
      <c r="BZ109">
        <f aca="true" t="shared" si="49" ref="BZ109:CI110">IF(BK109&gt;$BX109,1,0)</f>
        <v>1</v>
      </c>
      <c r="CA109">
        <f t="shared" si="49"/>
        <v>1</v>
      </c>
      <c r="CB109">
        <f t="shared" si="49"/>
        <v>1</v>
      </c>
      <c r="CC109">
        <f t="shared" si="49"/>
        <v>1</v>
      </c>
      <c r="CD109">
        <f t="shared" si="49"/>
        <v>0</v>
      </c>
      <c r="CE109">
        <f t="shared" si="49"/>
        <v>0</v>
      </c>
      <c r="CF109">
        <f t="shared" si="49"/>
        <v>0</v>
      </c>
      <c r="CG109">
        <f t="shared" si="49"/>
        <v>1</v>
      </c>
      <c r="CH109">
        <f t="shared" si="49"/>
        <v>1</v>
      </c>
      <c r="CI109">
        <f t="shared" si="49"/>
        <v>1</v>
      </c>
      <c r="CJ109" s="8">
        <f t="shared" si="27"/>
        <v>7</v>
      </c>
      <c r="CK109" s="8">
        <v>461</v>
      </c>
      <c r="CL109" t="s">
        <v>47</v>
      </c>
    </row>
    <row r="110" spans="1:90" ht="12.75">
      <c r="A110">
        <v>19</v>
      </c>
      <c r="B110" s="8">
        <v>461</v>
      </c>
      <c r="C110" t="s">
        <v>45</v>
      </c>
      <c r="D110" t="s">
        <v>92</v>
      </c>
      <c r="E110" t="s">
        <v>70</v>
      </c>
      <c r="F110" t="s">
        <v>48</v>
      </c>
      <c r="G110" t="s">
        <v>93</v>
      </c>
      <c r="H110">
        <v>17.3</v>
      </c>
      <c r="I110">
        <v>0.5</v>
      </c>
      <c r="J110">
        <v>0.5</v>
      </c>
      <c r="L110">
        <v>51</v>
      </c>
      <c r="M110">
        <v>0.224</v>
      </c>
      <c r="N110">
        <v>0.024</v>
      </c>
      <c r="O110">
        <v>0.437</v>
      </c>
      <c r="P110">
        <v>0.02</v>
      </c>
      <c r="Q110">
        <v>0.661</v>
      </c>
      <c r="R110">
        <v>0.028</v>
      </c>
      <c r="S110">
        <v>233</v>
      </c>
      <c r="T110">
        <v>6.9</v>
      </c>
      <c r="U110">
        <v>3</v>
      </c>
      <c r="X110">
        <v>8.1</v>
      </c>
      <c r="AJ110">
        <v>9</v>
      </c>
      <c r="AK110">
        <v>9</v>
      </c>
      <c r="AL110">
        <v>4</v>
      </c>
      <c r="AM110">
        <v>10</v>
      </c>
      <c r="AN110">
        <v>8</v>
      </c>
      <c r="AO110">
        <v>8</v>
      </c>
      <c r="AP110">
        <v>5</v>
      </c>
      <c r="AQ110">
        <v>4</v>
      </c>
      <c r="AR110">
        <v>2</v>
      </c>
      <c r="AS110">
        <v>5</v>
      </c>
      <c r="AV110">
        <v>14</v>
      </c>
      <c r="AW110">
        <v>13</v>
      </c>
      <c r="AX110">
        <v>7</v>
      </c>
      <c r="AY110">
        <v>16</v>
      </c>
      <c r="AZ110">
        <v>13</v>
      </c>
      <c r="BA110">
        <v>12</v>
      </c>
      <c r="BB110">
        <v>8</v>
      </c>
      <c r="BC110">
        <v>7</v>
      </c>
      <c r="BD110">
        <v>3</v>
      </c>
      <c r="BE110">
        <v>8</v>
      </c>
      <c r="BK110">
        <f t="shared" si="20"/>
        <v>9.25</v>
      </c>
      <c r="BL110">
        <f t="shared" si="48"/>
        <v>7.25</v>
      </c>
      <c r="BM110">
        <f t="shared" si="48"/>
        <v>5.5</v>
      </c>
      <c r="BN110">
        <f t="shared" si="48"/>
        <v>3.75</v>
      </c>
      <c r="BO110">
        <f t="shared" si="48"/>
        <v>3.25</v>
      </c>
      <c r="BP110">
        <f t="shared" si="48"/>
        <v>3</v>
      </c>
      <c r="BQ110">
        <f t="shared" si="48"/>
        <v>1.25</v>
      </c>
      <c r="BR110">
        <f t="shared" si="48"/>
        <v>3.5</v>
      </c>
      <c r="BS110">
        <f t="shared" si="48"/>
        <v>10.25</v>
      </c>
      <c r="BT110">
        <f t="shared" si="21"/>
        <v>12</v>
      </c>
      <c r="BU110" s="8"/>
      <c r="BV110" s="26">
        <f t="shared" si="22"/>
        <v>12</v>
      </c>
      <c r="BW110" s="26">
        <f t="shared" si="23"/>
        <v>1.25</v>
      </c>
      <c r="BX110" s="27">
        <f t="shared" si="24"/>
        <v>3.9375</v>
      </c>
      <c r="BZ110">
        <f t="shared" si="49"/>
        <v>1</v>
      </c>
      <c r="CA110">
        <f t="shared" si="49"/>
        <v>1</v>
      </c>
      <c r="CB110">
        <f t="shared" si="49"/>
        <v>1</v>
      </c>
      <c r="CC110">
        <f t="shared" si="49"/>
        <v>0</v>
      </c>
      <c r="CD110">
        <f t="shared" si="49"/>
        <v>0</v>
      </c>
      <c r="CE110">
        <f t="shared" si="49"/>
        <v>0</v>
      </c>
      <c r="CF110">
        <f t="shared" si="49"/>
        <v>0</v>
      </c>
      <c r="CG110">
        <f t="shared" si="49"/>
        <v>0</v>
      </c>
      <c r="CH110">
        <f t="shared" si="49"/>
        <v>1</v>
      </c>
      <c r="CI110">
        <f t="shared" si="49"/>
        <v>1</v>
      </c>
      <c r="CJ110" s="8">
        <f t="shared" si="27"/>
        <v>5</v>
      </c>
      <c r="CK110" s="8">
        <v>461</v>
      </c>
      <c r="CL110" t="s">
        <v>70</v>
      </c>
    </row>
    <row r="111" spans="3:88" ht="12.75">
      <c r="C111" t="s">
        <v>51</v>
      </c>
      <c r="BU111" s="8"/>
      <c r="BV111" s="26"/>
      <c r="BW111" s="26"/>
      <c r="BX111" s="27"/>
      <c r="CJ111" s="8"/>
    </row>
    <row r="112" spans="1:90" ht="12.75">
      <c r="A112">
        <v>20</v>
      </c>
      <c r="B112" s="8">
        <v>462</v>
      </c>
      <c r="C112" t="s">
        <v>45</v>
      </c>
      <c r="D112" t="s">
        <v>94</v>
      </c>
      <c r="E112" t="s">
        <v>47</v>
      </c>
      <c r="F112" t="s">
        <v>48</v>
      </c>
      <c r="G112" t="s">
        <v>73</v>
      </c>
      <c r="H112">
        <v>5</v>
      </c>
      <c r="I112">
        <v>0.2</v>
      </c>
      <c r="J112">
        <v>0.7</v>
      </c>
      <c r="L112">
        <v>72</v>
      </c>
      <c r="M112">
        <v>0.245</v>
      </c>
      <c r="N112">
        <v>0.034</v>
      </c>
      <c r="O112">
        <v>0.504</v>
      </c>
      <c r="P112">
        <v>0.07</v>
      </c>
      <c r="Q112">
        <v>0.749</v>
      </c>
      <c r="R112">
        <v>0.081</v>
      </c>
      <c r="S112">
        <v>840</v>
      </c>
      <c r="T112">
        <v>15.7</v>
      </c>
      <c r="U112">
        <v>3</v>
      </c>
      <c r="X112">
        <v>11</v>
      </c>
      <c r="AJ112">
        <v>19</v>
      </c>
      <c r="AK112">
        <v>17</v>
      </c>
      <c r="AL112">
        <v>13</v>
      </c>
      <c r="AM112">
        <v>7</v>
      </c>
      <c r="AN112">
        <v>5</v>
      </c>
      <c r="AO112">
        <v>10</v>
      </c>
      <c r="AP112">
        <v>13</v>
      </c>
      <c r="AQ112">
        <v>16</v>
      </c>
      <c r="AR112">
        <v>26</v>
      </c>
      <c r="AS112">
        <v>26</v>
      </c>
      <c r="AV112">
        <v>12</v>
      </c>
      <c r="AW112">
        <v>11</v>
      </c>
      <c r="AX112">
        <v>9</v>
      </c>
      <c r="AY112">
        <v>5</v>
      </c>
      <c r="AZ112">
        <v>4</v>
      </c>
      <c r="BA112">
        <v>7</v>
      </c>
      <c r="BB112">
        <v>9</v>
      </c>
      <c r="BC112">
        <v>11</v>
      </c>
      <c r="BD112">
        <v>17</v>
      </c>
      <c r="BE112">
        <v>17</v>
      </c>
      <c r="BK112">
        <f t="shared" si="20"/>
        <v>7.75</v>
      </c>
      <c r="BL112">
        <f aca="true" t="shared" si="50" ref="BL112:BS112">(AN112+2*AO112+AP112)/4</f>
        <v>9.5</v>
      </c>
      <c r="BM112">
        <f t="shared" si="50"/>
        <v>13</v>
      </c>
      <c r="BN112">
        <f t="shared" si="50"/>
        <v>17.75</v>
      </c>
      <c r="BO112">
        <f t="shared" si="50"/>
        <v>23.5</v>
      </c>
      <c r="BP112">
        <f t="shared" si="50"/>
        <v>19.5</v>
      </c>
      <c r="BQ112">
        <f t="shared" si="50"/>
        <v>6.5</v>
      </c>
      <c r="BR112">
        <f t="shared" si="50"/>
        <v>3</v>
      </c>
      <c r="BS112">
        <f t="shared" si="50"/>
        <v>8.75</v>
      </c>
      <c r="BT112">
        <f t="shared" si="21"/>
        <v>9.75</v>
      </c>
      <c r="BU112" s="8"/>
      <c r="BV112" s="26">
        <f t="shared" si="22"/>
        <v>23.5</v>
      </c>
      <c r="BW112" s="26">
        <f t="shared" si="23"/>
        <v>3</v>
      </c>
      <c r="BX112" s="27">
        <f t="shared" si="24"/>
        <v>8.125</v>
      </c>
      <c r="BZ112">
        <f aca="true" t="shared" si="51" ref="BZ112:CI113">IF(BK112&gt;$BX112,1,0)</f>
        <v>0</v>
      </c>
      <c r="CA112">
        <f t="shared" si="51"/>
        <v>1</v>
      </c>
      <c r="CB112">
        <f t="shared" si="51"/>
        <v>1</v>
      </c>
      <c r="CC112">
        <f t="shared" si="51"/>
        <v>1</v>
      </c>
      <c r="CD112">
        <f t="shared" si="51"/>
        <v>1</v>
      </c>
      <c r="CE112">
        <f t="shared" si="51"/>
        <v>1</v>
      </c>
      <c r="CF112">
        <f t="shared" si="51"/>
        <v>0</v>
      </c>
      <c r="CG112">
        <f t="shared" si="51"/>
        <v>0</v>
      </c>
      <c r="CH112">
        <f t="shared" si="51"/>
        <v>1</v>
      </c>
      <c r="CI112">
        <f t="shared" si="51"/>
        <v>1</v>
      </c>
      <c r="CJ112" s="8">
        <f t="shared" si="27"/>
        <v>7</v>
      </c>
      <c r="CK112" s="8">
        <v>462</v>
      </c>
      <c r="CL112" t="s">
        <v>47</v>
      </c>
    </row>
    <row r="113" spans="1:90" ht="12.75">
      <c r="A113">
        <v>20</v>
      </c>
      <c r="B113" s="8">
        <v>462</v>
      </c>
      <c r="C113" t="s">
        <v>45</v>
      </c>
      <c r="D113" t="s">
        <v>94</v>
      </c>
      <c r="E113" t="s">
        <v>70</v>
      </c>
      <c r="F113" t="s">
        <v>48</v>
      </c>
      <c r="G113" t="s">
        <v>73</v>
      </c>
      <c r="H113">
        <v>5</v>
      </c>
      <c r="I113">
        <v>0.2</v>
      </c>
      <c r="J113">
        <v>1.3</v>
      </c>
      <c r="L113">
        <v>70</v>
      </c>
      <c r="M113">
        <v>0.261</v>
      </c>
      <c r="N113">
        <v>0.064</v>
      </c>
      <c r="O113">
        <v>0.504</v>
      </c>
      <c r="P113">
        <v>0.07</v>
      </c>
      <c r="Q113">
        <v>0.766</v>
      </c>
      <c r="R113">
        <v>0.091</v>
      </c>
      <c r="S113">
        <v>739</v>
      </c>
      <c r="T113">
        <v>13.5</v>
      </c>
      <c r="U113">
        <v>3</v>
      </c>
      <c r="X113">
        <v>10.9</v>
      </c>
      <c r="AJ113">
        <v>20</v>
      </c>
      <c r="AK113">
        <v>17</v>
      </c>
      <c r="AL113">
        <v>16</v>
      </c>
      <c r="AM113">
        <v>7</v>
      </c>
      <c r="AN113">
        <v>3</v>
      </c>
      <c r="AO113">
        <v>6</v>
      </c>
      <c r="AP113">
        <v>10</v>
      </c>
      <c r="AQ113">
        <v>16</v>
      </c>
      <c r="AR113">
        <v>21</v>
      </c>
      <c r="AS113">
        <v>19</v>
      </c>
      <c r="AV113">
        <v>15</v>
      </c>
      <c r="AW113">
        <v>13</v>
      </c>
      <c r="AX113">
        <v>12</v>
      </c>
      <c r="AY113">
        <v>5</v>
      </c>
      <c r="AZ113">
        <v>2</v>
      </c>
      <c r="BA113">
        <v>5</v>
      </c>
      <c r="BB113">
        <v>7</v>
      </c>
      <c r="BC113">
        <v>12</v>
      </c>
      <c r="BD113">
        <v>15</v>
      </c>
      <c r="BE113">
        <v>14</v>
      </c>
      <c r="BK113">
        <f t="shared" si="20"/>
        <v>6.25</v>
      </c>
      <c r="BL113">
        <f>(AN113+2*AO113+AP113)/4</f>
        <v>6.25</v>
      </c>
      <c r="BM113">
        <f>(AO113+2*AP113+AQ113)/4</f>
        <v>10.5</v>
      </c>
      <c r="BN113">
        <f>(AP113+2*AQ113+AR113)/4</f>
        <v>15.75</v>
      </c>
      <c r="BO113">
        <f>(AQ113+2*AR113+AS113)/4</f>
        <v>19.25</v>
      </c>
      <c r="BP113">
        <f>(AR113+2*AS113+AT113)/4</f>
        <v>14.75</v>
      </c>
      <c r="BQ113">
        <f aca="true" t="shared" si="52" ref="BL113:BS145">(AS113+2*AT113+AU113)/4</f>
        <v>4.75</v>
      </c>
      <c r="BR113">
        <f t="shared" si="52"/>
        <v>3.75</v>
      </c>
      <c r="BS113">
        <f t="shared" si="52"/>
        <v>10.75</v>
      </c>
      <c r="BT113">
        <f t="shared" si="21"/>
        <v>11</v>
      </c>
      <c r="BU113" s="8"/>
      <c r="BV113" s="26">
        <f t="shared" si="22"/>
        <v>19.25</v>
      </c>
      <c r="BW113" s="26">
        <f t="shared" si="23"/>
        <v>3.75</v>
      </c>
      <c r="BX113" s="27">
        <f t="shared" si="24"/>
        <v>7.625</v>
      </c>
      <c r="BZ113">
        <f t="shared" si="51"/>
        <v>0</v>
      </c>
      <c r="CA113">
        <f t="shared" si="51"/>
        <v>0</v>
      </c>
      <c r="CB113">
        <f t="shared" si="51"/>
        <v>1</v>
      </c>
      <c r="CC113">
        <f t="shared" si="51"/>
        <v>1</v>
      </c>
      <c r="CD113">
        <f t="shared" si="51"/>
        <v>1</v>
      </c>
      <c r="CE113">
        <f t="shared" si="51"/>
        <v>1</v>
      </c>
      <c r="CF113">
        <f t="shared" si="51"/>
        <v>0</v>
      </c>
      <c r="CG113">
        <f t="shared" si="51"/>
        <v>0</v>
      </c>
      <c r="CH113">
        <f t="shared" si="51"/>
        <v>1</v>
      </c>
      <c r="CI113">
        <f t="shared" si="51"/>
        <v>1</v>
      </c>
      <c r="CJ113" s="8">
        <f t="shared" si="27"/>
        <v>6</v>
      </c>
      <c r="CK113" s="8">
        <v>462</v>
      </c>
      <c r="CL113" t="s">
        <v>70</v>
      </c>
    </row>
    <row r="114" spans="3:88" ht="12.75">
      <c r="C114" t="s">
        <v>51</v>
      </c>
      <c r="BU114" s="8"/>
      <c r="BV114" s="26"/>
      <c r="BW114" s="26"/>
      <c r="BX114" s="27"/>
      <c r="CJ114" s="8"/>
    </row>
    <row r="115" spans="1:90" ht="12.75">
      <c r="A115">
        <v>21</v>
      </c>
      <c r="B115" s="8">
        <v>465</v>
      </c>
      <c r="C115" t="s">
        <v>45</v>
      </c>
      <c r="D115" t="s">
        <v>95</v>
      </c>
      <c r="E115" t="s">
        <v>47</v>
      </c>
      <c r="F115" t="s">
        <v>48</v>
      </c>
      <c r="G115" t="s">
        <v>69</v>
      </c>
      <c r="H115">
        <v>12.7</v>
      </c>
      <c r="I115">
        <v>0.5</v>
      </c>
      <c r="J115">
        <v>2</v>
      </c>
      <c r="L115">
        <v>54</v>
      </c>
      <c r="M115">
        <v>0.242</v>
      </c>
      <c r="N115">
        <v>0.022</v>
      </c>
      <c r="O115">
        <v>0.46</v>
      </c>
      <c r="P115">
        <v>0.041</v>
      </c>
      <c r="Q115">
        <v>0.703</v>
      </c>
      <c r="R115">
        <v>0.046</v>
      </c>
      <c r="S115">
        <v>809</v>
      </c>
      <c r="T115">
        <v>21.3</v>
      </c>
      <c r="U115">
        <v>6</v>
      </c>
      <c r="X115">
        <v>14.4</v>
      </c>
      <c r="AJ115">
        <v>14</v>
      </c>
      <c r="AK115">
        <v>16</v>
      </c>
      <c r="AL115">
        <v>41</v>
      </c>
      <c r="AM115">
        <v>47</v>
      </c>
      <c r="AN115">
        <v>28</v>
      </c>
      <c r="AO115">
        <v>11</v>
      </c>
      <c r="AP115">
        <v>16</v>
      </c>
      <c r="AQ115">
        <v>16</v>
      </c>
      <c r="AR115">
        <v>11</v>
      </c>
      <c r="AS115">
        <v>7</v>
      </c>
      <c r="AV115">
        <v>7</v>
      </c>
      <c r="AW115">
        <v>8</v>
      </c>
      <c r="AX115">
        <v>20</v>
      </c>
      <c r="AY115">
        <v>22</v>
      </c>
      <c r="AZ115">
        <v>13</v>
      </c>
      <c r="BA115">
        <v>5</v>
      </c>
      <c r="BB115">
        <v>8</v>
      </c>
      <c r="BC115">
        <v>8</v>
      </c>
      <c r="BD115">
        <v>5</v>
      </c>
      <c r="BE115">
        <v>4</v>
      </c>
      <c r="BK115">
        <f t="shared" si="20"/>
        <v>18.75</v>
      </c>
      <c r="BL115">
        <f t="shared" si="52"/>
        <v>16.5</v>
      </c>
      <c r="BM115">
        <f t="shared" si="52"/>
        <v>14.75</v>
      </c>
      <c r="BN115">
        <f t="shared" si="52"/>
        <v>14.75</v>
      </c>
      <c r="BO115">
        <f t="shared" si="52"/>
        <v>11.25</v>
      </c>
      <c r="BP115">
        <f t="shared" si="52"/>
        <v>6.25</v>
      </c>
      <c r="BQ115">
        <f t="shared" si="52"/>
        <v>1.75</v>
      </c>
      <c r="BR115">
        <f t="shared" si="52"/>
        <v>1.75</v>
      </c>
      <c r="BS115">
        <f t="shared" si="52"/>
        <v>5.5</v>
      </c>
      <c r="BT115">
        <f t="shared" si="21"/>
        <v>12.75</v>
      </c>
      <c r="BU115" s="8"/>
      <c r="BV115" s="26">
        <f t="shared" si="22"/>
        <v>18.75</v>
      </c>
      <c r="BW115" s="26">
        <f t="shared" si="23"/>
        <v>1.75</v>
      </c>
      <c r="BX115" s="27">
        <f t="shared" si="24"/>
        <v>6</v>
      </c>
      <c r="BZ115">
        <f aca="true" t="shared" si="53" ref="BZ115:CI116">IF(BK115&gt;$BX115,1,0)</f>
        <v>1</v>
      </c>
      <c r="CA115">
        <f t="shared" si="53"/>
        <v>1</v>
      </c>
      <c r="CB115">
        <f t="shared" si="53"/>
        <v>1</v>
      </c>
      <c r="CC115">
        <f t="shared" si="53"/>
        <v>1</v>
      </c>
      <c r="CD115">
        <f t="shared" si="53"/>
        <v>1</v>
      </c>
      <c r="CE115">
        <f t="shared" si="53"/>
        <v>1</v>
      </c>
      <c r="CF115">
        <f t="shared" si="53"/>
        <v>0</v>
      </c>
      <c r="CG115">
        <f t="shared" si="53"/>
        <v>0</v>
      </c>
      <c r="CH115">
        <f t="shared" si="53"/>
        <v>0</v>
      </c>
      <c r="CI115">
        <f t="shared" si="53"/>
        <v>1</v>
      </c>
      <c r="CJ115" s="8">
        <f t="shared" si="27"/>
        <v>7</v>
      </c>
      <c r="CK115" s="8">
        <v>465</v>
      </c>
      <c r="CL115" t="s">
        <v>47</v>
      </c>
    </row>
    <row r="116" spans="1:90" ht="12.75">
      <c r="A116">
        <v>21</v>
      </c>
      <c r="B116" s="8">
        <v>465</v>
      </c>
      <c r="C116" t="s">
        <v>45</v>
      </c>
      <c r="D116" t="s">
        <v>95</v>
      </c>
      <c r="E116" t="s">
        <v>70</v>
      </c>
      <c r="F116" t="s">
        <v>48</v>
      </c>
      <c r="G116" t="s">
        <v>69</v>
      </c>
      <c r="H116">
        <v>12.7</v>
      </c>
      <c r="I116">
        <v>0.5</v>
      </c>
      <c r="J116">
        <v>1.1</v>
      </c>
      <c r="L116">
        <v>61</v>
      </c>
      <c r="M116">
        <v>0.231</v>
      </c>
      <c r="N116">
        <v>0.042</v>
      </c>
      <c r="O116">
        <v>0.477</v>
      </c>
      <c r="P116">
        <v>0.059</v>
      </c>
      <c r="Q116">
        <v>0.708</v>
      </c>
      <c r="R116">
        <v>0.07</v>
      </c>
      <c r="S116">
        <v>1237</v>
      </c>
      <c r="T116">
        <v>26.3</v>
      </c>
      <c r="U116">
        <v>14</v>
      </c>
      <c r="X116">
        <v>8.7</v>
      </c>
      <c r="AJ116">
        <v>29</v>
      </c>
      <c r="AK116">
        <v>28</v>
      </c>
      <c r="AL116">
        <v>46</v>
      </c>
      <c r="AM116">
        <v>46</v>
      </c>
      <c r="AN116">
        <v>31</v>
      </c>
      <c r="AO116">
        <v>20</v>
      </c>
      <c r="AP116">
        <v>18</v>
      </c>
      <c r="AQ116">
        <v>16</v>
      </c>
      <c r="AR116">
        <v>18</v>
      </c>
      <c r="AS116">
        <v>19</v>
      </c>
      <c r="AV116">
        <v>11</v>
      </c>
      <c r="AW116">
        <v>10</v>
      </c>
      <c r="AX116">
        <v>16</v>
      </c>
      <c r="AY116">
        <v>17</v>
      </c>
      <c r="AZ116">
        <v>12</v>
      </c>
      <c r="BA116">
        <v>8</v>
      </c>
      <c r="BB116">
        <v>7</v>
      </c>
      <c r="BC116">
        <v>6</v>
      </c>
      <c r="BD116">
        <v>7</v>
      </c>
      <c r="BE116">
        <v>7</v>
      </c>
      <c r="BK116">
        <f t="shared" si="20"/>
        <v>23</v>
      </c>
      <c r="BL116">
        <f t="shared" si="52"/>
        <v>22.25</v>
      </c>
      <c r="BM116">
        <f t="shared" si="52"/>
        <v>18</v>
      </c>
      <c r="BN116">
        <f t="shared" si="52"/>
        <v>17</v>
      </c>
      <c r="BO116">
        <f t="shared" si="52"/>
        <v>17.75</v>
      </c>
      <c r="BP116">
        <f t="shared" si="52"/>
        <v>14</v>
      </c>
      <c r="BQ116">
        <f t="shared" si="52"/>
        <v>4.75</v>
      </c>
      <c r="BR116">
        <f t="shared" si="52"/>
        <v>2.75</v>
      </c>
      <c r="BS116">
        <f t="shared" si="52"/>
        <v>8</v>
      </c>
      <c r="BT116">
        <f t="shared" si="21"/>
        <v>15.5</v>
      </c>
      <c r="BU116" s="8"/>
      <c r="BV116" s="26">
        <f t="shared" si="22"/>
        <v>23</v>
      </c>
      <c r="BW116" s="26">
        <f t="shared" si="23"/>
        <v>2.75</v>
      </c>
      <c r="BX116" s="27">
        <f t="shared" si="24"/>
        <v>7.8125</v>
      </c>
      <c r="BZ116">
        <f t="shared" si="53"/>
        <v>1</v>
      </c>
      <c r="CA116">
        <f t="shared" si="53"/>
        <v>1</v>
      </c>
      <c r="CB116">
        <f t="shared" si="53"/>
        <v>1</v>
      </c>
      <c r="CC116">
        <f t="shared" si="53"/>
        <v>1</v>
      </c>
      <c r="CD116">
        <f t="shared" si="53"/>
        <v>1</v>
      </c>
      <c r="CE116">
        <f t="shared" si="53"/>
        <v>1</v>
      </c>
      <c r="CF116">
        <f t="shared" si="53"/>
        <v>0</v>
      </c>
      <c r="CG116">
        <f t="shared" si="53"/>
        <v>0</v>
      </c>
      <c r="CH116">
        <f t="shared" si="53"/>
        <v>1</v>
      </c>
      <c r="CI116">
        <f t="shared" si="53"/>
        <v>1</v>
      </c>
      <c r="CJ116" s="8">
        <f t="shared" si="27"/>
        <v>8</v>
      </c>
      <c r="CK116" s="8">
        <v>465</v>
      </c>
      <c r="CL116" t="s">
        <v>70</v>
      </c>
    </row>
    <row r="117" spans="3:88" ht="12.75">
      <c r="C117" t="s">
        <v>51</v>
      </c>
      <c r="G117" t="s">
        <v>69</v>
      </c>
      <c r="BU117" s="8"/>
      <c r="BV117" s="26"/>
      <c r="BW117" s="26"/>
      <c r="BX117" s="27"/>
      <c r="CJ117" s="8"/>
    </row>
    <row r="118" spans="1:90" ht="12.75">
      <c r="A118">
        <v>22</v>
      </c>
      <c r="B118" s="8">
        <v>467</v>
      </c>
      <c r="C118" t="s">
        <v>45</v>
      </c>
      <c r="D118" t="s">
        <v>96</v>
      </c>
      <c r="E118" t="s">
        <v>47</v>
      </c>
      <c r="F118" t="s">
        <v>48</v>
      </c>
      <c r="G118" t="s">
        <v>69</v>
      </c>
      <c r="H118">
        <v>6</v>
      </c>
      <c r="I118">
        <v>0.3</v>
      </c>
      <c r="J118">
        <v>0.7</v>
      </c>
      <c r="L118">
        <v>63</v>
      </c>
      <c r="M118">
        <v>0.256</v>
      </c>
      <c r="N118">
        <v>0.027</v>
      </c>
      <c r="O118">
        <v>0.416</v>
      </c>
      <c r="P118">
        <v>0.086</v>
      </c>
      <c r="Q118">
        <v>0.673</v>
      </c>
      <c r="R118">
        <v>0.093</v>
      </c>
      <c r="S118">
        <v>228</v>
      </c>
      <c r="T118">
        <v>5.4</v>
      </c>
      <c r="U118">
        <v>1</v>
      </c>
      <c r="X118">
        <v>16.7</v>
      </c>
      <c r="AJ118">
        <v>1</v>
      </c>
      <c r="AK118">
        <v>1</v>
      </c>
      <c r="AL118">
        <v>7</v>
      </c>
      <c r="AM118">
        <v>10</v>
      </c>
      <c r="AN118">
        <v>10</v>
      </c>
      <c r="AO118">
        <v>10</v>
      </c>
      <c r="AP118">
        <v>3</v>
      </c>
      <c r="AQ118">
        <v>1</v>
      </c>
      <c r="AR118">
        <v>3</v>
      </c>
      <c r="AS118">
        <v>2</v>
      </c>
      <c r="AV118">
        <v>3</v>
      </c>
      <c r="AW118">
        <v>3</v>
      </c>
      <c r="AX118">
        <v>14</v>
      </c>
      <c r="AY118">
        <v>20</v>
      </c>
      <c r="AZ118">
        <v>20</v>
      </c>
      <c r="BA118">
        <v>20</v>
      </c>
      <c r="BB118">
        <v>6</v>
      </c>
      <c r="BC118">
        <v>3</v>
      </c>
      <c r="BD118">
        <v>7</v>
      </c>
      <c r="BE118">
        <v>5</v>
      </c>
      <c r="BK118">
        <f t="shared" si="20"/>
        <v>8.25</v>
      </c>
      <c r="BL118">
        <f t="shared" si="52"/>
        <v>8.25</v>
      </c>
      <c r="BM118">
        <f t="shared" si="52"/>
        <v>4.25</v>
      </c>
      <c r="BN118">
        <f t="shared" si="52"/>
        <v>2</v>
      </c>
      <c r="BO118">
        <f t="shared" si="52"/>
        <v>2.25</v>
      </c>
      <c r="BP118">
        <f t="shared" si="52"/>
        <v>1.75</v>
      </c>
      <c r="BQ118">
        <f t="shared" si="52"/>
        <v>0.5</v>
      </c>
      <c r="BR118">
        <f t="shared" si="52"/>
        <v>0.75</v>
      </c>
      <c r="BS118">
        <f t="shared" si="52"/>
        <v>2.25</v>
      </c>
      <c r="BT118">
        <f t="shared" si="21"/>
        <v>4.75</v>
      </c>
      <c r="BU118" s="8"/>
      <c r="BV118" s="26">
        <f t="shared" si="22"/>
        <v>8.25</v>
      </c>
      <c r="BW118" s="26">
        <f t="shared" si="23"/>
        <v>0.5</v>
      </c>
      <c r="BX118" s="27">
        <f t="shared" si="24"/>
        <v>2.4375</v>
      </c>
      <c r="BZ118">
        <f aca="true" t="shared" si="54" ref="BZ118:CI119">IF(BK118&gt;$BX118,1,0)</f>
        <v>1</v>
      </c>
      <c r="CA118">
        <f t="shared" si="54"/>
        <v>1</v>
      </c>
      <c r="CB118">
        <f t="shared" si="54"/>
        <v>1</v>
      </c>
      <c r="CC118">
        <f t="shared" si="54"/>
        <v>0</v>
      </c>
      <c r="CD118">
        <f t="shared" si="54"/>
        <v>0</v>
      </c>
      <c r="CE118">
        <f t="shared" si="54"/>
        <v>0</v>
      </c>
      <c r="CF118">
        <f t="shared" si="54"/>
        <v>0</v>
      </c>
      <c r="CG118">
        <f t="shared" si="54"/>
        <v>0</v>
      </c>
      <c r="CH118">
        <f t="shared" si="54"/>
        <v>0</v>
      </c>
      <c r="CI118">
        <f t="shared" si="54"/>
        <v>1</v>
      </c>
      <c r="CJ118" s="8">
        <f t="shared" si="27"/>
        <v>4</v>
      </c>
      <c r="CK118" s="8">
        <v>467</v>
      </c>
      <c r="CL118" t="s">
        <v>47</v>
      </c>
    </row>
    <row r="119" spans="1:90" ht="12.75">
      <c r="A119">
        <v>22</v>
      </c>
      <c r="B119" s="8">
        <v>467</v>
      </c>
      <c r="C119" t="s">
        <v>45</v>
      </c>
      <c r="D119" t="s">
        <v>96</v>
      </c>
      <c r="E119" t="s">
        <v>70</v>
      </c>
      <c r="F119" t="s">
        <v>48</v>
      </c>
      <c r="H119">
        <v>6</v>
      </c>
      <c r="I119">
        <v>0.3</v>
      </c>
      <c r="J119">
        <v>3.2</v>
      </c>
      <c r="L119">
        <v>61</v>
      </c>
      <c r="M119">
        <v>0.289</v>
      </c>
      <c r="N119">
        <v>0.056</v>
      </c>
      <c r="O119">
        <v>0.442</v>
      </c>
      <c r="P119">
        <v>0.08</v>
      </c>
      <c r="Q119">
        <v>0.731</v>
      </c>
      <c r="R119">
        <v>0.098</v>
      </c>
      <c r="S119">
        <v>190</v>
      </c>
      <c r="T119">
        <v>4.1</v>
      </c>
      <c r="U119">
        <v>2</v>
      </c>
      <c r="X119">
        <v>13.6</v>
      </c>
      <c r="AJ119">
        <v>1</v>
      </c>
      <c r="AK119">
        <v>4</v>
      </c>
      <c r="AL119">
        <v>6</v>
      </c>
      <c r="AM119">
        <v>6</v>
      </c>
      <c r="AN119">
        <v>7</v>
      </c>
      <c r="AO119">
        <v>5</v>
      </c>
      <c r="AP119">
        <v>4</v>
      </c>
      <c r="AQ119">
        <v>2</v>
      </c>
      <c r="AR119">
        <v>2</v>
      </c>
      <c r="AS119">
        <v>0</v>
      </c>
      <c r="AV119">
        <v>2</v>
      </c>
      <c r="AW119">
        <v>10</v>
      </c>
      <c r="AX119">
        <v>15</v>
      </c>
      <c r="AY119">
        <v>16</v>
      </c>
      <c r="AZ119">
        <v>18</v>
      </c>
      <c r="BA119">
        <v>14</v>
      </c>
      <c r="BB119">
        <v>11</v>
      </c>
      <c r="BC119">
        <v>7</v>
      </c>
      <c r="BD119">
        <v>6</v>
      </c>
      <c r="BE119">
        <v>2</v>
      </c>
      <c r="BK119">
        <f t="shared" si="20"/>
        <v>7.25</v>
      </c>
      <c r="BL119">
        <f t="shared" si="52"/>
        <v>5.25</v>
      </c>
      <c r="BM119">
        <f t="shared" si="52"/>
        <v>3.75</v>
      </c>
      <c r="BN119">
        <f t="shared" si="52"/>
        <v>2.5</v>
      </c>
      <c r="BO119">
        <f t="shared" si="52"/>
        <v>1.5</v>
      </c>
      <c r="BP119">
        <f t="shared" si="52"/>
        <v>0.5</v>
      </c>
      <c r="BQ119">
        <f t="shared" si="52"/>
        <v>0</v>
      </c>
      <c r="BR119">
        <f t="shared" si="52"/>
        <v>0.5</v>
      </c>
      <c r="BS119">
        <f t="shared" si="52"/>
        <v>3.5</v>
      </c>
      <c r="BT119">
        <f t="shared" si="21"/>
        <v>7.25</v>
      </c>
      <c r="BU119" s="8"/>
      <c r="BV119" s="26">
        <f t="shared" si="22"/>
        <v>7.25</v>
      </c>
      <c r="BW119" s="26">
        <f t="shared" si="23"/>
        <v>0</v>
      </c>
      <c r="BX119" s="27">
        <f t="shared" si="24"/>
        <v>1.8125</v>
      </c>
      <c r="BZ119">
        <f t="shared" si="54"/>
        <v>1</v>
      </c>
      <c r="CA119">
        <f t="shared" si="54"/>
        <v>1</v>
      </c>
      <c r="CB119">
        <f t="shared" si="54"/>
        <v>1</v>
      </c>
      <c r="CC119">
        <f t="shared" si="54"/>
        <v>1</v>
      </c>
      <c r="CD119">
        <f t="shared" si="54"/>
        <v>0</v>
      </c>
      <c r="CE119">
        <f t="shared" si="54"/>
        <v>0</v>
      </c>
      <c r="CF119">
        <f t="shared" si="54"/>
        <v>0</v>
      </c>
      <c r="CG119">
        <f t="shared" si="54"/>
        <v>0</v>
      </c>
      <c r="CH119">
        <f t="shared" si="54"/>
        <v>1</v>
      </c>
      <c r="CI119">
        <f t="shared" si="54"/>
        <v>1</v>
      </c>
      <c r="CJ119" s="8">
        <f t="shared" si="27"/>
        <v>6</v>
      </c>
      <c r="CK119" s="8">
        <v>467</v>
      </c>
      <c r="CL119" t="s">
        <v>70</v>
      </c>
    </row>
    <row r="120" spans="3:88" ht="12.75">
      <c r="C120" t="s">
        <v>51</v>
      </c>
      <c r="BU120" s="8"/>
      <c r="BV120" s="26"/>
      <c r="BW120" s="26"/>
      <c r="BX120" s="27"/>
      <c r="CJ120" s="8"/>
    </row>
    <row r="121" spans="1:90" ht="12.75">
      <c r="A121">
        <v>23</v>
      </c>
      <c r="B121" s="8">
        <v>468</v>
      </c>
      <c r="C121" t="s">
        <v>45</v>
      </c>
      <c r="D121" t="s">
        <v>97</v>
      </c>
      <c r="E121" t="s">
        <v>47</v>
      </c>
      <c r="F121" t="s">
        <v>48</v>
      </c>
      <c r="G121" t="s">
        <v>69</v>
      </c>
      <c r="H121">
        <v>7.6</v>
      </c>
      <c r="I121">
        <v>0.2</v>
      </c>
      <c r="J121">
        <v>0.5</v>
      </c>
      <c r="L121">
        <v>55</v>
      </c>
      <c r="M121">
        <v>0.259</v>
      </c>
      <c r="N121">
        <v>0.035</v>
      </c>
      <c r="O121">
        <v>0.533</v>
      </c>
      <c r="P121">
        <v>0.047</v>
      </c>
      <c r="Q121">
        <v>0.793</v>
      </c>
      <c r="R121">
        <v>0.053</v>
      </c>
      <c r="S121">
        <v>490</v>
      </c>
      <c r="T121">
        <v>11.3</v>
      </c>
      <c r="U121">
        <v>4</v>
      </c>
      <c r="X121">
        <v>11.4</v>
      </c>
      <c r="AJ121">
        <v>7</v>
      </c>
      <c r="AK121">
        <v>7</v>
      </c>
      <c r="AL121">
        <v>5</v>
      </c>
      <c r="AM121">
        <v>6</v>
      </c>
      <c r="AN121">
        <v>9</v>
      </c>
      <c r="AO121">
        <v>17</v>
      </c>
      <c r="AP121">
        <v>18</v>
      </c>
      <c r="AQ121">
        <v>21</v>
      </c>
      <c r="AR121">
        <v>13</v>
      </c>
      <c r="AS121">
        <v>5</v>
      </c>
      <c r="AV121">
        <v>7</v>
      </c>
      <c r="AW121">
        <v>6</v>
      </c>
      <c r="AX121">
        <v>5</v>
      </c>
      <c r="AY121">
        <v>6</v>
      </c>
      <c r="AZ121">
        <v>8</v>
      </c>
      <c r="BA121">
        <v>16</v>
      </c>
      <c r="BB121">
        <v>17</v>
      </c>
      <c r="BC121">
        <v>19</v>
      </c>
      <c r="BD121">
        <v>12</v>
      </c>
      <c r="BE121">
        <v>5</v>
      </c>
      <c r="BK121">
        <f t="shared" si="20"/>
        <v>10.25</v>
      </c>
      <c r="BL121">
        <f t="shared" si="52"/>
        <v>15.25</v>
      </c>
      <c r="BM121">
        <f t="shared" si="52"/>
        <v>18.5</v>
      </c>
      <c r="BN121">
        <f t="shared" si="52"/>
        <v>18.25</v>
      </c>
      <c r="BO121">
        <f t="shared" si="52"/>
        <v>13</v>
      </c>
      <c r="BP121">
        <f t="shared" si="52"/>
        <v>5.75</v>
      </c>
      <c r="BQ121">
        <f t="shared" si="52"/>
        <v>1.25</v>
      </c>
      <c r="BR121">
        <f t="shared" si="52"/>
        <v>1.75</v>
      </c>
      <c r="BS121">
        <f t="shared" si="52"/>
        <v>5</v>
      </c>
      <c r="BT121">
        <f t="shared" si="21"/>
        <v>7</v>
      </c>
      <c r="BU121" s="8"/>
      <c r="BV121" s="26">
        <f t="shared" si="22"/>
        <v>18.5</v>
      </c>
      <c r="BW121" s="26">
        <f t="shared" si="23"/>
        <v>1.25</v>
      </c>
      <c r="BX121" s="27">
        <f t="shared" si="24"/>
        <v>5.5625</v>
      </c>
      <c r="BZ121">
        <f aca="true" t="shared" si="55" ref="BZ121:CI145">IF(BK121&gt;$BX121,1,0)</f>
        <v>1</v>
      </c>
      <c r="CA121">
        <f t="shared" si="55"/>
        <v>1</v>
      </c>
      <c r="CB121">
        <f t="shared" si="55"/>
        <v>1</v>
      </c>
      <c r="CC121">
        <f t="shared" si="55"/>
        <v>1</v>
      </c>
      <c r="CD121">
        <f t="shared" si="55"/>
        <v>1</v>
      </c>
      <c r="CE121">
        <f t="shared" si="55"/>
        <v>1</v>
      </c>
      <c r="CF121">
        <f t="shared" si="55"/>
        <v>0</v>
      </c>
      <c r="CG121">
        <f t="shared" si="55"/>
        <v>0</v>
      </c>
      <c r="CH121">
        <f t="shared" si="55"/>
        <v>0</v>
      </c>
      <c r="CI121">
        <f t="shared" si="55"/>
        <v>1</v>
      </c>
      <c r="CJ121" s="8">
        <f t="shared" si="27"/>
        <v>7</v>
      </c>
      <c r="CK121" s="8">
        <v>468</v>
      </c>
      <c r="CL121" t="s">
        <v>47</v>
      </c>
    </row>
    <row r="122" spans="1:90" ht="12.75">
      <c r="A122">
        <v>23</v>
      </c>
      <c r="B122" s="8">
        <v>468</v>
      </c>
      <c r="C122" t="s">
        <v>45</v>
      </c>
      <c r="D122" t="s">
        <v>97</v>
      </c>
      <c r="E122" t="s">
        <v>70</v>
      </c>
      <c r="F122" t="s">
        <v>48</v>
      </c>
      <c r="G122" t="s">
        <v>69</v>
      </c>
      <c r="H122">
        <v>7.6</v>
      </c>
      <c r="I122">
        <v>0.2</v>
      </c>
      <c r="J122">
        <v>0.4</v>
      </c>
      <c r="L122">
        <v>57</v>
      </c>
      <c r="M122">
        <v>0.286</v>
      </c>
      <c r="N122">
        <v>0.075</v>
      </c>
      <c r="O122">
        <v>0.545</v>
      </c>
      <c r="P122">
        <v>0.049</v>
      </c>
      <c r="Q122">
        <v>0.832</v>
      </c>
      <c r="R122">
        <v>0.086</v>
      </c>
      <c r="S122">
        <v>614</v>
      </c>
      <c r="T122">
        <v>12.9</v>
      </c>
      <c r="U122">
        <v>4</v>
      </c>
      <c r="X122">
        <v>13.4</v>
      </c>
      <c r="AJ122">
        <v>5</v>
      </c>
      <c r="AK122">
        <v>6</v>
      </c>
      <c r="AL122">
        <v>7</v>
      </c>
      <c r="AM122">
        <v>7</v>
      </c>
      <c r="AN122">
        <v>7</v>
      </c>
      <c r="AO122">
        <v>14</v>
      </c>
      <c r="AP122">
        <v>20</v>
      </c>
      <c r="AQ122">
        <v>29</v>
      </c>
      <c r="AR122">
        <v>17</v>
      </c>
      <c r="AS122">
        <v>10</v>
      </c>
      <c r="AV122">
        <v>4</v>
      </c>
      <c r="AW122">
        <v>5</v>
      </c>
      <c r="AX122">
        <v>6</v>
      </c>
      <c r="AY122">
        <v>6</v>
      </c>
      <c r="AZ122">
        <v>6</v>
      </c>
      <c r="BA122">
        <v>12</v>
      </c>
      <c r="BB122">
        <v>16</v>
      </c>
      <c r="BC122">
        <v>23</v>
      </c>
      <c r="BD122">
        <v>14</v>
      </c>
      <c r="BE122">
        <v>8</v>
      </c>
      <c r="BK122">
        <f t="shared" si="20"/>
        <v>8.25</v>
      </c>
      <c r="BL122">
        <f t="shared" si="52"/>
        <v>13.75</v>
      </c>
      <c r="BM122">
        <f t="shared" si="52"/>
        <v>20.75</v>
      </c>
      <c r="BN122">
        <f t="shared" si="52"/>
        <v>23.75</v>
      </c>
      <c r="BO122">
        <f t="shared" si="52"/>
        <v>18.25</v>
      </c>
      <c r="BP122">
        <f t="shared" si="52"/>
        <v>9.25</v>
      </c>
      <c r="BQ122">
        <f t="shared" si="52"/>
        <v>2.5</v>
      </c>
      <c r="BR122">
        <f t="shared" si="52"/>
        <v>1</v>
      </c>
      <c r="BS122">
        <f t="shared" si="52"/>
        <v>3.25</v>
      </c>
      <c r="BT122">
        <f t="shared" si="21"/>
        <v>5.25</v>
      </c>
      <c r="BU122" s="8"/>
      <c r="BV122" s="26">
        <f t="shared" si="22"/>
        <v>23.75</v>
      </c>
      <c r="BW122" s="26">
        <f t="shared" si="23"/>
        <v>1</v>
      </c>
      <c r="BX122" s="27">
        <f t="shared" si="24"/>
        <v>6.6875</v>
      </c>
      <c r="BZ122">
        <f t="shared" si="55"/>
        <v>1</v>
      </c>
      <c r="CA122">
        <f t="shared" si="55"/>
        <v>1</v>
      </c>
      <c r="CB122">
        <f t="shared" si="55"/>
        <v>1</v>
      </c>
      <c r="CC122">
        <f t="shared" si="55"/>
        <v>1</v>
      </c>
      <c r="CD122">
        <f t="shared" si="55"/>
        <v>1</v>
      </c>
      <c r="CE122">
        <f t="shared" si="55"/>
        <v>1</v>
      </c>
      <c r="CF122">
        <f t="shared" si="55"/>
        <v>0</v>
      </c>
      <c r="CG122">
        <f t="shared" si="55"/>
        <v>0</v>
      </c>
      <c r="CH122">
        <f t="shared" si="55"/>
        <v>0</v>
      </c>
      <c r="CI122">
        <f t="shared" si="55"/>
        <v>0</v>
      </c>
      <c r="CJ122" s="8">
        <f t="shared" si="27"/>
        <v>6</v>
      </c>
      <c r="CK122" s="8">
        <v>468</v>
      </c>
      <c r="CL122" t="s">
        <v>70</v>
      </c>
    </row>
    <row r="123" spans="3:88" ht="12.75">
      <c r="C123" t="s">
        <v>51</v>
      </c>
      <c r="BU123" s="8"/>
      <c r="BV123" s="26"/>
      <c r="BW123" s="26"/>
      <c r="BX123" s="27"/>
      <c r="CJ123" s="8"/>
    </row>
    <row r="124" spans="1:90" ht="12.75">
      <c r="A124">
        <v>24</v>
      </c>
      <c r="B124" s="8">
        <v>469</v>
      </c>
      <c r="C124" t="s">
        <v>45</v>
      </c>
      <c r="D124" t="s">
        <v>98</v>
      </c>
      <c r="E124" t="s">
        <v>47</v>
      </c>
      <c r="F124" t="s">
        <v>99</v>
      </c>
      <c r="G124" t="s">
        <v>73</v>
      </c>
      <c r="H124">
        <v>12.1</v>
      </c>
      <c r="I124">
        <v>0.3</v>
      </c>
      <c r="J124">
        <v>0.5</v>
      </c>
      <c r="L124">
        <v>59</v>
      </c>
      <c r="M124">
        <v>0.26</v>
      </c>
      <c r="N124">
        <v>0.035</v>
      </c>
      <c r="O124">
        <v>0.533</v>
      </c>
      <c r="P124">
        <v>0.047</v>
      </c>
      <c r="Q124">
        <v>0.793</v>
      </c>
      <c r="R124">
        <v>0.053</v>
      </c>
      <c r="S124">
        <v>419</v>
      </c>
      <c r="T124">
        <v>8.8</v>
      </c>
      <c r="U124">
        <v>2</v>
      </c>
      <c r="X124">
        <v>6.2</v>
      </c>
      <c r="AJ124">
        <v>4</v>
      </c>
      <c r="AK124">
        <v>10</v>
      </c>
      <c r="AL124">
        <v>13</v>
      </c>
      <c r="AM124">
        <v>11</v>
      </c>
      <c r="AN124">
        <v>10</v>
      </c>
      <c r="AO124">
        <v>7</v>
      </c>
      <c r="AP124">
        <v>7</v>
      </c>
      <c r="AQ124">
        <v>6</v>
      </c>
      <c r="AR124">
        <v>6</v>
      </c>
      <c r="AS124">
        <v>10</v>
      </c>
      <c r="AV124">
        <v>5</v>
      </c>
      <c r="AW124">
        <v>12</v>
      </c>
      <c r="AX124">
        <v>16</v>
      </c>
      <c r="AY124">
        <v>12</v>
      </c>
      <c r="AZ124">
        <v>11</v>
      </c>
      <c r="BA124">
        <v>9</v>
      </c>
      <c r="BB124">
        <v>8</v>
      </c>
      <c r="BC124">
        <v>7</v>
      </c>
      <c r="BD124">
        <v>8</v>
      </c>
      <c r="BE124">
        <v>12</v>
      </c>
      <c r="BK124">
        <f t="shared" si="20"/>
        <v>9.75</v>
      </c>
      <c r="BL124">
        <f t="shared" si="52"/>
        <v>7.75</v>
      </c>
      <c r="BM124">
        <f t="shared" si="52"/>
        <v>6.75</v>
      </c>
      <c r="BN124">
        <f t="shared" si="52"/>
        <v>6.25</v>
      </c>
      <c r="BO124">
        <f t="shared" si="52"/>
        <v>7</v>
      </c>
      <c r="BP124">
        <f t="shared" si="52"/>
        <v>6.5</v>
      </c>
      <c r="BQ124">
        <f t="shared" si="52"/>
        <v>2.5</v>
      </c>
      <c r="BR124">
        <f t="shared" si="52"/>
        <v>1.25</v>
      </c>
      <c r="BS124">
        <f t="shared" si="52"/>
        <v>5.5</v>
      </c>
      <c r="BT124">
        <f t="shared" si="21"/>
        <v>9.75</v>
      </c>
      <c r="BU124" s="8"/>
      <c r="BV124" s="26">
        <f t="shared" si="22"/>
        <v>9.75</v>
      </c>
      <c r="BW124" s="26">
        <f t="shared" si="23"/>
        <v>1.25</v>
      </c>
      <c r="BX124" s="27">
        <f t="shared" si="24"/>
        <v>3.375</v>
      </c>
      <c r="BZ124">
        <f t="shared" si="55"/>
        <v>1</v>
      </c>
      <c r="CA124">
        <f t="shared" si="55"/>
        <v>1</v>
      </c>
      <c r="CB124">
        <f t="shared" si="55"/>
        <v>1</v>
      </c>
      <c r="CC124">
        <f t="shared" si="55"/>
        <v>1</v>
      </c>
      <c r="CD124">
        <f t="shared" si="55"/>
        <v>1</v>
      </c>
      <c r="CE124">
        <f t="shared" si="55"/>
        <v>1</v>
      </c>
      <c r="CF124">
        <f t="shared" si="55"/>
        <v>0</v>
      </c>
      <c r="CG124">
        <f t="shared" si="55"/>
        <v>0</v>
      </c>
      <c r="CH124">
        <f t="shared" si="55"/>
        <v>1</v>
      </c>
      <c r="CI124">
        <f t="shared" si="55"/>
        <v>1</v>
      </c>
      <c r="CJ124" s="8">
        <f t="shared" si="27"/>
        <v>8</v>
      </c>
      <c r="CK124" s="8">
        <v>469</v>
      </c>
      <c r="CL124" t="s">
        <v>47</v>
      </c>
    </row>
    <row r="125" spans="1:90" ht="12.75">
      <c r="A125">
        <v>24</v>
      </c>
      <c r="B125" s="8">
        <v>469</v>
      </c>
      <c r="C125" t="s">
        <v>45</v>
      </c>
      <c r="D125" t="s">
        <v>98</v>
      </c>
      <c r="E125" t="s">
        <v>70</v>
      </c>
      <c r="F125" t="s">
        <v>99</v>
      </c>
      <c r="G125" t="s">
        <v>73</v>
      </c>
      <c r="H125">
        <v>12.1</v>
      </c>
      <c r="I125">
        <v>0.3</v>
      </c>
      <c r="J125">
        <v>0.4</v>
      </c>
      <c r="L125">
        <v>61</v>
      </c>
      <c r="M125">
        <v>0.283</v>
      </c>
      <c r="N125">
        <v>0.074</v>
      </c>
      <c r="O125">
        <v>0.545</v>
      </c>
      <c r="P125">
        <v>0.049</v>
      </c>
      <c r="Q125">
        <v>0.832</v>
      </c>
      <c r="R125">
        <v>0.086</v>
      </c>
      <c r="S125">
        <v>474</v>
      </c>
      <c r="T125">
        <v>9.6</v>
      </c>
      <c r="U125">
        <v>3</v>
      </c>
      <c r="X125">
        <v>4.9</v>
      </c>
      <c r="AJ125">
        <v>5</v>
      </c>
      <c r="AK125">
        <v>10</v>
      </c>
      <c r="AL125">
        <v>14</v>
      </c>
      <c r="AM125">
        <v>11</v>
      </c>
      <c r="AN125">
        <v>9</v>
      </c>
      <c r="AO125">
        <v>9</v>
      </c>
      <c r="AP125">
        <v>8</v>
      </c>
      <c r="AQ125">
        <v>7</v>
      </c>
      <c r="AR125">
        <v>8</v>
      </c>
      <c r="AS125">
        <v>9</v>
      </c>
      <c r="AV125">
        <v>6</v>
      </c>
      <c r="AW125">
        <v>11</v>
      </c>
      <c r="AX125">
        <v>15</v>
      </c>
      <c r="AY125">
        <v>12</v>
      </c>
      <c r="AZ125">
        <v>10</v>
      </c>
      <c r="BA125">
        <v>10</v>
      </c>
      <c r="BB125">
        <v>9</v>
      </c>
      <c r="BC125">
        <v>8</v>
      </c>
      <c r="BD125">
        <v>9</v>
      </c>
      <c r="BE125">
        <v>10</v>
      </c>
      <c r="BK125">
        <f t="shared" si="20"/>
        <v>9.5</v>
      </c>
      <c r="BL125">
        <f t="shared" si="52"/>
        <v>8.75</v>
      </c>
      <c r="BM125">
        <f t="shared" si="52"/>
        <v>8</v>
      </c>
      <c r="BN125">
        <f t="shared" si="52"/>
        <v>7.5</v>
      </c>
      <c r="BO125">
        <f t="shared" si="52"/>
        <v>8</v>
      </c>
      <c r="BP125">
        <f t="shared" si="52"/>
        <v>6.5</v>
      </c>
      <c r="BQ125">
        <f t="shared" si="52"/>
        <v>2.25</v>
      </c>
      <c r="BR125">
        <f t="shared" si="52"/>
        <v>1.5</v>
      </c>
      <c r="BS125">
        <f t="shared" si="52"/>
        <v>5.75</v>
      </c>
      <c r="BT125">
        <f t="shared" si="21"/>
        <v>9.25</v>
      </c>
      <c r="BU125" s="8"/>
      <c r="BV125" s="26">
        <f t="shared" si="22"/>
        <v>9.5</v>
      </c>
      <c r="BW125" s="26">
        <f t="shared" si="23"/>
        <v>1.5</v>
      </c>
      <c r="BX125" s="27">
        <f t="shared" si="24"/>
        <v>3.5</v>
      </c>
      <c r="BZ125">
        <f t="shared" si="55"/>
        <v>1</v>
      </c>
      <c r="CA125">
        <f t="shared" si="55"/>
        <v>1</v>
      </c>
      <c r="CB125">
        <f t="shared" si="55"/>
        <v>1</v>
      </c>
      <c r="CC125">
        <f t="shared" si="55"/>
        <v>1</v>
      </c>
      <c r="CD125">
        <f t="shared" si="55"/>
        <v>1</v>
      </c>
      <c r="CE125">
        <f t="shared" si="55"/>
        <v>1</v>
      </c>
      <c r="CF125">
        <f t="shared" si="55"/>
        <v>0</v>
      </c>
      <c r="CG125">
        <f t="shared" si="55"/>
        <v>0</v>
      </c>
      <c r="CH125">
        <f t="shared" si="55"/>
        <v>1</v>
      </c>
      <c r="CI125">
        <f t="shared" si="55"/>
        <v>1</v>
      </c>
      <c r="CJ125" s="8">
        <f t="shared" si="27"/>
        <v>8</v>
      </c>
      <c r="CK125" s="8">
        <v>469</v>
      </c>
      <c r="CL125" t="s">
        <v>70</v>
      </c>
    </row>
    <row r="126" spans="3:88" ht="12.75">
      <c r="C126" t="s">
        <v>51</v>
      </c>
      <c r="BU126" s="8"/>
      <c r="BV126" s="26"/>
      <c r="BW126" s="26"/>
      <c r="BX126" s="27"/>
      <c r="CJ126" s="8"/>
    </row>
    <row r="127" spans="1:90" ht="12.75">
      <c r="A127">
        <v>25</v>
      </c>
      <c r="B127" s="8">
        <v>470</v>
      </c>
      <c r="C127" t="s">
        <v>45</v>
      </c>
      <c r="D127" t="s">
        <v>100</v>
      </c>
      <c r="E127" t="s">
        <v>47</v>
      </c>
      <c r="F127" t="s">
        <v>101</v>
      </c>
      <c r="G127" t="s">
        <v>73</v>
      </c>
      <c r="H127">
        <v>0</v>
      </c>
      <c r="I127">
        <v>0</v>
      </c>
      <c r="J127">
        <v>0.6</v>
      </c>
      <c r="L127">
        <v>43</v>
      </c>
      <c r="M127">
        <v>0.25</v>
      </c>
      <c r="N127">
        <v>0.024</v>
      </c>
      <c r="O127">
        <v>0.512</v>
      </c>
      <c r="P127">
        <v>0.045</v>
      </c>
      <c r="Q127">
        <v>0.762</v>
      </c>
      <c r="R127">
        <v>0.049</v>
      </c>
      <c r="S127">
        <v>105</v>
      </c>
      <c r="T127">
        <v>3.2</v>
      </c>
      <c r="U127">
        <v>1</v>
      </c>
      <c r="X127">
        <v>23.3</v>
      </c>
      <c r="AJ127">
        <v>3</v>
      </c>
      <c r="AK127">
        <v>5</v>
      </c>
      <c r="AL127">
        <v>7</v>
      </c>
      <c r="AM127">
        <v>9</v>
      </c>
      <c r="AN127">
        <v>2</v>
      </c>
      <c r="AO127">
        <v>0</v>
      </c>
      <c r="AP127">
        <v>0</v>
      </c>
      <c r="AQ127">
        <v>0</v>
      </c>
      <c r="AR127">
        <v>0</v>
      </c>
      <c r="AS127">
        <v>3</v>
      </c>
      <c r="AV127">
        <v>10</v>
      </c>
      <c r="AW127">
        <v>16</v>
      </c>
      <c r="AX127">
        <v>23</v>
      </c>
      <c r="AY127">
        <v>31</v>
      </c>
      <c r="AZ127">
        <v>8</v>
      </c>
      <c r="BA127">
        <v>0</v>
      </c>
      <c r="BB127">
        <v>0</v>
      </c>
      <c r="BC127">
        <v>0</v>
      </c>
      <c r="BD127">
        <v>1</v>
      </c>
      <c r="BE127">
        <v>11</v>
      </c>
      <c r="BK127">
        <f t="shared" si="20"/>
        <v>5</v>
      </c>
      <c r="BL127">
        <f t="shared" si="52"/>
        <v>0.5</v>
      </c>
      <c r="BM127">
        <f t="shared" si="52"/>
        <v>0</v>
      </c>
      <c r="BN127">
        <f t="shared" si="52"/>
        <v>0</v>
      </c>
      <c r="BO127">
        <f t="shared" si="52"/>
        <v>0.75</v>
      </c>
      <c r="BP127">
        <f t="shared" si="52"/>
        <v>1.5</v>
      </c>
      <c r="BQ127">
        <f t="shared" si="52"/>
        <v>0.75</v>
      </c>
      <c r="BR127">
        <f t="shared" si="52"/>
        <v>2.5</v>
      </c>
      <c r="BS127">
        <f t="shared" si="52"/>
        <v>9</v>
      </c>
      <c r="BT127">
        <f t="shared" si="21"/>
        <v>11</v>
      </c>
      <c r="BU127" s="8"/>
      <c r="BV127" s="26">
        <f t="shared" si="22"/>
        <v>11</v>
      </c>
      <c r="BW127" s="26">
        <f t="shared" si="23"/>
        <v>0</v>
      </c>
      <c r="BX127" s="27">
        <f t="shared" si="24"/>
        <v>2.75</v>
      </c>
      <c r="BZ127">
        <f t="shared" si="55"/>
        <v>1</v>
      </c>
      <c r="CA127">
        <f t="shared" si="55"/>
        <v>0</v>
      </c>
      <c r="CB127">
        <f t="shared" si="55"/>
        <v>0</v>
      </c>
      <c r="CC127">
        <f t="shared" si="55"/>
        <v>0</v>
      </c>
      <c r="CD127">
        <f t="shared" si="55"/>
        <v>0</v>
      </c>
      <c r="CE127">
        <f t="shared" si="55"/>
        <v>0</v>
      </c>
      <c r="CF127">
        <f t="shared" si="55"/>
        <v>0</v>
      </c>
      <c r="CG127">
        <f t="shared" si="55"/>
        <v>0</v>
      </c>
      <c r="CH127">
        <f t="shared" si="55"/>
        <v>1</v>
      </c>
      <c r="CI127">
        <f t="shared" si="55"/>
        <v>1</v>
      </c>
      <c r="CJ127" s="8">
        <f t="shared" si="27"/>
        <v>3</v>
      </c>
      <c r="CK127" s="8">
        <v>470</v>
      </c>
      <c r="CL127" t="s">
        <v>47</v>
      </c>
    </row>
    <row r="128" spans="1:90" ht="12.75">
      <c r="A128">
        <v>25</v>
      </c>
      <c r="B128" s="8">
        <v>470</v>
      </c>
      <c r="C128" t="s">
        <v>45</v>
      </c>
      <c r="D128" t="s">
        <v>100</v>
      </c>
      <c r="E128" t="s">
        <v>70</v>
      </c>
      <c r="F128" t="s">
        <v>101</v>
      </c>
      <c r="G128" t="s">
        <v>73</v>
      </c>
      <c r="H128">
        <v>0</v>
      </c>
      <c r="I128">
        <v>0</v>
      </c>
      <c r="J128">
        <v>0.4</v>
      </c>
      <c r="L128">
        <v>67</v>
      </c>
      <c r="M128">
        <v>0.255</v>
      </c>
      <c r="N128">
        <v>0.055</v>
      </c>
      <c r="O128">
        <v>0.552</v>
      </c>
      <c r="P128">
        <v>0.055</v>
      </c>
      <c r="Q128">
        <v>0.807</v>
      </c>
      <c r="R128">
        <v>0.101</v>
      </c>
      <c r="S128">
        <v>446</v>
      </c>
      <c r="T128">
        <v>8.1</v>
      </c>
      <c r="U128">
        <v>2</v>
      </c>
      <c r="X128">
        <v>21.3</v>
      </c>
      <c r="AJ128">
        <v>11</v>
      </c>
      <c r="AK128">
        <v>20</v>
      </c>
      <c r="AL128">
        <v>18</v>
      </c>
      <c r="AM128">
        <v>15</v>
      </c>
      <c r="AN128">
        <v>4</v>
      </c>
      <c r="AO128">
        <v>1</v>
      </c>
      <c r="AP128">
        <v>0</v>
      </c>
      <c r="AQ128">
        <v>0</v>
      </c>
      <c r="AR128">
        <v>1</v>
      </c>
      <c r="AS128">
        <v>7</v>
      </c>
      <c r="AV128">
        <v>14</v>
      </c>
      <c r="AW128">
        <v>25</v>
      </c>
      <c r="AX128">
        <v>23</v>
      </c>
      <c r="AY128">
        <v>19</v>
      </c>
      <c r="AZ128">
        <v>6</v>
      </c>
      <c r="BA128">
        <v>2</v>
      </c>
      <c r="BB128">
        <v>1</v>
      </c>
      <c r="BC128">
        <v>0</v>
      </c>
      <c r="BD128">
        <v>2</v>
      </c>
      <c r="BE128">
        <v>9</v>
      </c>
      <c r="BK128">
        <f t="shared" si="20"/>
        <v>8.5</v>
      </c>
      <c r="BL128">
        <f t="shared" si="52"/>
        <v>1.5</v>
      </c>
      <c r="BM128">
        <f t="shared" si="52"/>
        <v>0.25</v>
      </c>
      <c r="BN128">
        <f t="shared" si="52"/>
        <v>0.25</v>
      </c>
      <c r="BO128">
        <f t="shared" si="52"/>
        <v>2.25</v>
      </c>
      <c r="BP128">
        <f t="shared" si="52"/>
        <v>3.75</v>
      </c>
      <c r="BQ128">
        <f t="shared" si="52"/>
        <v>1.75</v>
      </c>
      <c r="BR128">
        <f t="shared" si="52"/>
        <v>3.5</v>
      </c>
      <c r="BS128">
        <f t="shared" si="52"/>
        <v>13.25</v>
      </c>
      <c r="BT128">
        <f t="shared" si="21"/>
        <v>17</v>
      </c>
      <c r="BU128" s="8"/>
      <c r="BV128" s="26">
        <f t="shared" si="22"/>
        <v>17</v>
      </c>
      <c r="BW128" s="26">
        <f t="shared" si="23"/>
        <v>0.25</v>
      </c>
      <c r="BX128" s="27">
        <f t="shared" si="24"/>
        <v>4.4375</v>
      </c>
      <c r="BZ128">
        <f t="shared" si="55"/>
        <v>1</v>
      </c>
      <c r="CA128">
        <f t="shared" si="55"/>
        <v>0</v>
      </c>
      <c r="CB128">
        <f t="shared" si="55"/>
        <v>0</v>
      </c>
      <c r="CC128">
        <f t="shared" si="55"/>
        <v>0</v>
      </c>
      <c r="CD128">
        <f t="shared" si="55"/>
        <v>0</v>
      </c>
      <c r="CE128">
        <f t="shared" si="55"/>
        <v>0</v>
      </c>
      <c r="CF128">
        <f t="shared" si="55"/>
        <v>0</v>
      </c>
      <c r="CG128">
        <f t="shared" si="55"/>
        <v>0</v>
      </c>
      <c r="CH128">
        <f t="shared" si="55"/>
        <v>1</v>
      </c>
      <c r="CI128">
        <f t="shared" si="55"/>
        <v>1</v>
      </c>
      <c r="CJ128" s="8">
        <f t="shared" si="27"/>
        <v>3</v>
      </c>
      <c r="CK128" s="8">
        <v>470</v>
      </c>
      <c r="CL128" t="s">
        <v>70</v>
      </c>
    </row>
    <row r="129" spans="3:88" ht="12.75">
      <c r="C129" t="s">
        <v>51</v>
      </c>
      <c r="BU129" s="8"/>
      <c r="BV129" s="26"/>
      <c r="BW129" s="26"/>
      <c r="BX129" s="27"/>
      <c r="CJ129" s="8"/>
    </row>
    <row r="130" spans="1:90" ht="12.75">
      <c r="A130">
        <v>26</v>
      </c>
      <c r="B130" s="8">
        <v>471</v>
      </c>
      <c r="C130" t="s">
        <v>45</v>
      </c>
      <c r="D130" t="s">
        <v>102</v>
      </c>
      <c r="E130" t="s">
        <v>47</v>
      </c>
      <c r="F130" t="s">
        <v>48</v>
      </c>
      <c r="G130" t="s">
        <v>69</v>
      </c>
      <c r="H130">
        <v>20.7</v>
      </c>
      <c r="I130">
        <v>1.6</v>
      </c>
      <c r="J130">
        <v>0.6</v>
      </c>
      <c r="L130">
        <v>62</v>
      </c>
      <c r="M130">
        <v>0.25</v>
      </c>
      <c r="N130">
        <v>0.022</v>
      </c>
      <c r="O130">
        <v>0.507</v>
      </c>
      <c r="P130">
        <v>0.049</v>
      </c>
      <c r="Q130">
        <v>0.757</v>
      </c>
      <c r="R130">
        <v>0.054</v>
      </c>
      <c r="S130">
        <v>283</v>
      </c>
      <c r="T130">
        <v>6.2</v>
      </c>
      <c r="U130">
        <v>2</v>
      </c>
      <c r="X130">
        <v>20.1</v>
      </c>
      <c r="AJ130">
        <v>8</v>
      </c>
      <c r="AK130">
        <v>17</v>
      </c>
      <c r="AL130">
        <v>13</v>
      </c>
      <c r="AM130">
        <v>4</v>
      </c>
      <c r="AN130">
        <v>4</v>
      </c>
      <c r="AO130">
        <v>1</v>
      </c>
      <c r="AP130">
        <v>2</v>
      </c>
      <c r="AQ130">
        <v>1</v>
      </c>
      <c r="AR130">
        <v>2</v>
      </c>
      <c r="AS130">
        <v>4</v>
      </c>
      <c r="AV130">
        <v>14</v>
      </c>
      <c r="AW130">
        <v>28</v>
      </c>
      <c r="AX130">
        <v>23</v>
      </c>
      <c r="AY130">
        <v>7</v>
      </c>
      <c r="AZ130">
        <v>7</v>
      </c>
      <c r="BA130">
        <v>2</v>
      </c>
      <c r="BB130">
        <v>4</v>
      </c>
      <c r="BC130">
        <v>3</v>
      </c>
      <c r="BD130">
        <v>4</v>
      </c>
      <c r="BE130">
        <v>8</v>
      </c>
      <c r="BK130">
        <f aca="true" t="shared" si="56" ref="BK130:BK149">(AW130+2*AN130+AO130)/4</f>
        <v>9.25</v>
      </c>
      <c r="BL130">
        <f t="shared" si="52"/>
        <v>2</v>
      </c>
      <c r="BM130">
        <f t="shared" si="52"/>
        <v>1.5</v>
      </c>
      <c r="BN130">
        <f t="shared" si="52"/>
        <v>1.5</v>
      </c>
      <c r="BO130">
        <f t="shared" si="52"/>
        <v>2.25</v>
      </c>
      <c r="BP130">
        <f t="shared" si="52"/>
        <v>2.5</v>
      </c>
      <c r="BQ130">
        <f t="shared" si="52"/>
        <v>1</v>
      </c>
      <c r="BR130">
        <f t="shared" si="52"/>
        <v>3.5</v>
      </c>
      <c r="BS130">
        <f t="shared" si="52"/>
        <v>14</v>
      </c>
      <c r="BT130">
        <f aca="true" t="shared" si="57" ref="BT130:BT149">(AV130+2*AW130+AN130)/4</f>
        <v>18.5</v>
      </c>
      <c r="BU130" s="8"/>
      <c r="BV130" s="26">
        <f aca="true" t="shared" si="58" ref="BV130:BV149">MAX(BK130:BT130)</f>
        <v>18.5</v>
      </c>
      <c r="BW130" s="26">
        <f aca="true" t="shared" si="59" ref="BW130:BW149">MIN(BK130:BT130)</f>
        <v>1</v>
      </c>
      <c r="BX130" s="27">
        <f aca="true" t="shared" si="60" ref="BX130:BX149">(BV130-BW130)/4+BW130</f>
        <v>5.375</v>
      </c>
      <c r="BZ130">
        <f t="shared" si="55"/>
        <v>1</v>
      </c>
      <c r="CA130">
        <f t="shared" si="55"/>
        <v>0</v>
      </c>
      <c r="CB130">
        <f t="shared" si="55"/>
        <v>0</v>
      </c>
      <c r="CC130">
        <f t="shared" si="55"/>
        <v>0</v>
      </c>
      <c r="CD130">
        <f t="shared" si="55"/>
        <v>0</v>
      </c>
      <c r="CE130">
        <f t="shared" si="55"/>
        <v>0</v>
      </c>
      <c r="CF130">
        <f t="shared" si="55"/>
        <v>0</v>
      </c>
      <c r="CG130">
        <f t="shared" si="55"/>
        <v>0</v>
      </c>
      <c r="CH130">
        <f t="shared" si="55"/>
        <v>1</v>
      </c>
      <c r="CI130">
        <f t="shared" si="55"/>
        <v>1</v>
      </c>
      <c r="CJ130" s="8">
        <f t="shared" si="27"/>
        <v>3</v>
      </c>
      <c r="CK130" s="8">
        <v>471</v>
      </c>
      <c r="CL130" t="s">
        <v>47</v>
      </c>
    </row>
    <row r="131" spans="1:90" ht="12.75">
      <c r="A131">
        <v>26</v>
      </c>
      <c r="B131" s="8">
        <v>471</v>
      </c>
      <c r="C131" t="s">
        <v>45</v>
      </c>
      <c r="D131" t="s">
        <v>102</v>
      </c>
      <c r="E131" t="s">
        <v>70</v>
      </c>
      <c r="F131" t="s">
        <v>48</v>
      </c>
      <c r="G131" t="s">
        <v>69</v>
      </c>
      <c r="H131">
        <v>20.7</v>
      </c>
      <c r="I131">
        <v>1.6</v>
      </c>
      <c r="J131">
        <v>0.4</v>
      </c>
      <c r="L131">
        <v>59</v>
      </c>
      <c r="M131">
        <v>0.252</v>
      </c>
      <c r="N131">
        <v>0.047</v>
      </c>
      <c r="O131">
        <v>0.553</v>
      </c>
      <c r="P131">
        <v>0.082</v>
      </c>
      <c r="Q131">
        <v>0.805</v>
      </c>
      <c r="R131">
        <v>0.097</v>
      </c>
      <c r="S131">
        <v>892</v>
      </c>
      <c r="T131">
        <v>18.8</v>
      </c>
      <c r="U131">
        <v>5</v>
      </c>
      <c r="X131">
        <v>14.4</v>
      </c>
      <c r="AJ131">
        <v>34</v>
      </c>
      <c r="AK131">
        <v>41</v>
      </c>
      <c r="AL131">
        <v>28</v>
      </c>
      <c r="AM131">
        <v>14</v>
      </c>
      <c r="AN131">
        <v>12</v>
      </c>
      <c r="AO131">
        <v>6</v>
      </c>
      <c r="AP131">
        <v>11</v>
      </c>
      <c r="AQ131">
        <v>11</v>
      </c>
      <c r="AR131">
        <v>9</v>
      </c>
      <c r="AS131">
        <v>15</v>
      </c>
      <c r="AV131">
        <v>18</v>
      </c>
      <c r="AW131">
        <v>22</v>
      </c>
      <c r="AX131">
        <v>15</v>
      </c>
      <c r="AY131">
        <v>8</v>
      </c>
      <c r="AZ131">
        <v>7</v>
      </c>
      <c r="BA131">
        <v>3</v>
      </c>
      <c r="BB131">
        <v>6</v>
      </c>
      <c r="BC131">
        <v>7</v>
      </c>
      <c r="BD131">
        <v>5</v>
      </c>
      <c r="BE131">
        <v>8</v>
      </c>
      <c r="BK131">
        <f t="shared" si="56"/>
        <v>13</v>
      </c>
      <c r="BL131">
        <f t="shared" si="52"/>
        <v>8.75</v>
      </c>
      <c r="BM131">
        <f t="shared" si="52"/>
        <v>9.75</v>
      </c>
      <c r="BN131">
        <f t="shared" si="52"/>
        <v>10.5</v>
      </c>
      <c r="BO131">
        <f t="shared" si="52"/>
        <v>11</v>
      </c>
      <c r="BP131">
        <f t="shared" si="52"/>
        <v>9.75</v>
      </c>
      <c r="BQ131">
        <f t="shared" si="52"/>
        <v>3.75</v>
      </c>
      <c r="BR131">
        <f t="shared" si="52"/>
        <v>4.5</v>
      </c>
      <c r="BS131">
        <f t="shared" si="52"/>
        <v>14.5</v>
      </c>
      <c r="BT131">
        <f t="shared" si="57"/>
        <v>18.5</v>
      </c>
      <c r="BU131" s="8"/>
      <c r="BV131" s="26">
        <f t="shared" si="58"/>
        <v>18.5</v>
      </c>
      <c r="BW131" s="26">
        <f t="shared" si="59"/>
        <v>3.75</v>
      </c>
      <c r="BX131" s="27">
        <f t="shared" si="60"/>
        <v>7.4375</v>
      </c>
      <c r="BZ131">
        <f t="shared" si="55"/>
        <v>1</v>
      </c>
      <c r="CA131">
        <f t="shared" si="55"/>
        <v>1</v>
      </c>
      <c r="CB131">
        <f t="shared" si="55"/>
        <v>1</v>
      </c>
      <c r="CC131">
        <f t="shared" si="55"/>
        <v>1</v>
      </c>
      <c r="CD131">
        <f t="shared" si="55"/>
        <v>1</v>
      </c>
      <c r="CE131">
        <f t="shared" si="55"/>
        <v>1</v>
      </c>
      <c r="CF131">
        <f t="shared" si="55"/>
        <v>0</v>
      </c>
      <c r="CG131">
        <f t="shared" si="55"/>
        <v>0</v>
      </c>
      <c r="CH131">
        <f t="shared" si="55"/>
        <v>1</v>
      </c>
      <c r="CI131">
        <f t="shared" si="55"/>
        <v>1</v>
      </c>
      <c r="CJ131" s="8">
        <f aca="true" t="shared" si="61" ref="CJ131:CJ149">SUM(BZ131:CI131)</f>
        <v>8</v>
      </c>
      <c r="CK131" s="8">
        <v>471</v>
      </c>
      <c r="CL131" t="s">
        <v>70</v>
      </c>
    </row>
    <row r="132" spans="3:88" ht="12.75">
      <c r="C132" t="s">
        <v>51</v>
      </c>
      <c r="BU132" s="8"/>
      <c r="BV132" s="26"/>
      <c r="BW132" s="26"/>
      <c r="BX132" s="27"/>
      <c r="CJ132" s="8"/>
    </row>
    <row r="133" spans="1:90" ht="12.75">
      <c r="A133">
        <v>27</v>
      </c>
      <c r="B133" s="8">
        <v>472</v>
      </c>
      <c r="C133" t="s">
        <v>45</v>
      </c>
      <c r="D133" t="s">
        <v>103</v>
      </c>
      <c r="E133" t="s">
        <v>47</v>
      </c>
      <c r="F133" t="s">
        <v>48</v>
      </c>
      <c r="G133" t="s">
        <v>69</v>
      </c>
      <c r="H133">
        <v>18.8</v>
      </c>
      <c r="I133">
        <v>0.4</v>
      </c>
      <c r="J133">
        <v>0.6</v>
      </c>
      <c r="L133">
        <v>13</v>
      </c>
      <c r="M133">
        <v>0.26</v>
      </c>
      <c r="N133">
        <v>0.012</v>
      </c>
      <c r="O133">
        <v>0.466</v>
      </c>
      <c r="P133">
        <v>0.028</v>
      </c>
      <c r="Q133">
        <v>0.726</v>
      </c>
      <c r="R133">
        <v>0.037</v>
      </c>
      <c r="S133">
        <v>292</v>
      </c>
      <c r="T133">
        <v>31.4</v>
      </c>
      <c r="U133">
        <v>6</v>
      </c>
      <c r="X133">
        <v>13</v>
      </c>
      <c r="AJ133">
        <v>46</v>
      </c>
      <c r="AK133">
        <v>52</v>
      </c>
      <c r="AL133">
        <v>50</v>
      </c>
      <c r="AM133">
        <v>30</v>
      </c>
      <c r="AN133">
        <v>27</v>
      </c>
      <c r="AO133">
        <v>16</v>
      </c>
      <c r="AP133">
        <v>8</v>
      </c>
      <c r="AQ133">
        <v>7</v>
      </c>
      <c r="AR133">
        <v>17</v>
      </c>
      <c r="AS133">
        <v>49</v>
      </c>
      <c r="AV133">
        <v>15</v>
      </c>
      <c r="AW133">
        <v>17</v>
      </c>
      <c r="AX133">
        <v>16</v>
      </c>
      <c r="AY133">
        <v>10</v>
      </c>
      <c r="AZ133">
        <v>9</v>
      </c>
      <c r="BA133">
        <v>5</v>
      </c>
      <c r="BB133">
        <v>3</v>
      </c>
      <c r="BC133">
        <v>2</v>
      </c>
      <c r="BD133">
        <v>6</v>
      </c>
      <c r="BE133">
        <v>16</v>
      </c>
      <c r="BK133">
        <f t="shared" si="56"/>
        <v>21.75</v>
      </c>
      <c r="BL133">
        <f t="shared" si="52"/>
        <v>16.75</v>
      </c>
      <c r="BM133">
        <f t="shared" si="52"/>
        <v>9.75</v>
      </c>
      <c r="BN133">
        <f t="shared" si="52"/>
        <v>9.75</v>
      </c>
      <c r="BO133">
        <f t="shared" si="52"/>
        <v>22.5</v>
      </c>
      <c r="BP133">
        <f t="shared" si="52"/>
        <v>28.75</v>
      </c>
      <c r="BQ133">
        <f t="shared" si="52"/>
        <v>12.25</v>
      </c>
      <c r="BR133">
        <f t="shared" si="52"/>
        <v>3.75</v>
      </c>
      <c r="BS133">
        <f t="shared" si="52"/>
        <v>11.75</v>
      </c>
      <c r="BT133">
        <f t="shared" si="57"/>
        <v>19</v>
      </c>
      <c r="BU133" s="8"/>
      <c r="BV133" s="26">
        <f t="shared" si="58"/>
        <v>28.75</v>
      </c>
      <c r="BW133" s="26">
        <f t="shared" si="59"/>
        <v>3.75</v>
      </c>
      <c r="BX133" s="27">
        <f t="shared" si="60"/>
        <v>10</v>
      </c>
      <c r="BZ133">
        <f t="shared" si="55"/>
        <v>1</v>
      </c>
      <c r="CA133">
        <f t="shared" si="55"/>
        <v>1</v>
      </c>
      <c r="CB133">
        <f t="shared" si="55"/>
        <v>0</v>
      </c>
      <c r="CC133">
        <f t="shared" si="55"/>
        <v>0</v>
      </c>
      <c r="CD133">
        <f t="shared" si="55"/>
        <v>1</v>
      </c>
      <c r="CE133">
        <f t="shared" si="55"/>
        <v>1</v>
      </c>
      <c r="CF133">
        <f t="shared" si="55"/>
        <v>1</v>
      </c>
      <c r="CG133">
        <f t="shared" si="55"/>
        <v>0</v>
      </c>
      <c r="CH133">
        <f t="shared" si="55"/>
        <v>1</v>
      </c>
      <c r="CI133">
        <f t="shared" si="55"/>
        <v>1</v>
      </c>
      <c r="CJ133" s="8">
        <f t="shared" si="61"/>
        <v>7</v>
      </c>
      <c r="CK133" s="8">
        <v>472</v>
      </c>
      <c r="CL133" t="s">
        <v>47</v>
      </c>
    </row>
    <row r="134" spans="1:90" ht="12.75">
      <c r="A134">
        <v>27</v>
      </c>
      <c r="B134" s="8">
        <v>472</v>
      </c>
      <c r="C134" t="s">
        <v>45</v>
      </c>
      <c r="D134" t="s">
        <v>103</v>
      </c>
      <c r="E134" t="s">
        <v>70</v>
      </c>
      <c r="F134" t="s">
        <v>48</v>
      </c>
      <c r="G134" t="s">
        <v>69</v>
      </c>
      <c r="H134">
        <v>18.8</v>
      </c>
      <c r="I134">
        <v>0.4</v>
      </c>
      <c r="J134">
        <v>0.5</v>
      </c>
      <c r="L134">
        <v>24</v>
      </c>
      <c r="M134">
        <v>0.298</v>
      </c>
      <c r="N134">
        <v>0.063</v>
      </c>
      <c r="O134">
        <v>0.517</v>
      </c>
      <c r="P134">
        <v>0.052</v>
      </c>
      <c r="Q134">
        <v>0.815</v>
      </c>
      <c r="R134">
        <v>0.072</v>
      </c>
      <c r="S134">
        <v>766</v>
      </c>
      <c r="T134">
        <v>41.5</v>
      </c>
      <c r="U134">
        <v>10</v>
      </c>
      <c r="X134">
        <v>9.3</v>
      </c>
      <c r="AJ134">
        <v>63</v>
      </c>
      <c r="AK134">
        <v>55</v>
      </c>
      <c r="AL134">
        <v>52</v>
      </c>
      <c r="AM134">
        <v>48</v>
      </c>
      <c r="AN134">
        <v>33</v>
      </c>
      <c r="AO134">
        <v>25</v>
      </c>
      <c r="AP134">
        <v>18</v>
      </c>
      <c r="AQ134">
        <v>18</v>
      </c>
      <c r="AR134">
        <v>29</v>
      </c>
      <c r="AS134">
        <v>43</v>
      </c>
      <c r="AV134">
        <v>16</v>
      </c>
      <c r="AW134">
        <v>14</v>
      </c>
      <c r="AX134">
        <v>13</v>
      </c>
      <c r="AY134">
        <v>13</v>
      </c>
      <c r="AZ134">
        <v>9</v>
      </c>
      <c r="BA134">
        <v>7</v>
      </c>
      <c r="BB134">
        <v>5</v>
      </c>
      <c r="BC134">
        <v>5</v>
      </c>
      <c r="BD134">
        <v>8</v>
      </c>
      <c r="BE134">
        <v>11</v>
      </c>
      <c r="BK134">
        <f t="shared" si="56"/>
        <v>26.25</v>
      </c>
      <c r="BL134">
        <f t="shared" si="52"/>
        <v>25.25</v>
      </c>
      <c r="BM134">
        <f t="shared" si="52"/>
        <v>19.75</v>
      </c>
      <c r="BN134">
        <f t="shared" si="52"/>
        <v>20.75</v>
      </c>
      <c r="BO134">
        <f t="shared" si="52"/>
        <v>29.75</v>
      </c>
      <c r="BP134">
        <f t="shared" si="52"/>
        <v>28.75</v>
      </c>
      <c r="BQ134">
        <f t="shared" si="52"/>
        <v>10.75</v>
      </c>
      <c r="BR134">
        <f t="shared" si="52"/>
        <v>4</v>
      </c>
      <c r="BS134">
        <f t="shared" si="52"/>
        <v>11.5</v>
      </c>
      <c r="BT134">
        <f t="shared" si="57"/>
        <v>19.25</v>
      </c>
      <c r="BU134" s="8"/>
      <c r="BV134" s="26">
        <f t="shared" si="58"/>
        <v>29.75</v>
      </c>
      <c r="BW134" s="26">
        <f t="shared" si="59"/>
        <v>4</v>
      </c>
      <c r="BX134" s="27">
        <f t="shared" si="60"/>
        <v>10.4375</v>
      </c>
      <c r="BZ134">
        <f t="shared" si="55"/>
        <v>1</v>
      </c>
      <c r="CA134">
        <f t="shared" si="55"/>
        <v>1</v>
      </c>
      <c r="CB134">
        <f t="shared" si="55"/>
        <v>1</v>
      </c>
      <c r="CC134">
        <f t="shared" si="55"/>
        <v>1</v>
      </c>
      <c r="CD134">
        <f t="shared" si="55"/>
        <v>1</v>
      </c>
      <c r="CE134">
        <f t="shared" si="55"/>
        <v>1</v>
      </c>
      <c r="CF134">
        <f t="shared" si="55"/>
        <v>1</v>
      </c>
      <c r="CG134">
        <f t="shared" si="55"/>
        <v>0</v>
      </c>
      <c r="CH134">
        <f t="shared" si="55"/>
        <v>1</v>
      </c>
      <c r="CI134">
        <f t="shared" si="55"/>
        <v>1</v>
      </c>
      <c r="CJ134" s="8">
        <f t="shared" si="61"/>
        <v>9</v>
      </c>
      <c r="CK134" s="8">
        <v>472</v>
      </c>
      <c r="CL134" t="s">
        <v>70</v>
      </c>
    </row>
    <row r="135" spans="3:88" ht="12.75">
      <c r="C135" t="s">
        <v>51</v>
      </c>
      <c r="BU135" s="8"/>
      <c r="BV135" s="26"/>
      <c r="BW135" s="26"/>
      <c r="BX135" s="27"/>
      <c r="CJ135" s="8"/>
    </row>
    <row r="136" spans="1:90" ht="12.75">
      <c r="A136">
        <v>28</v>
      </c>
      <c r="B136" s="8">
        <v>473</v>
      </c>
      <c r="C136" t="s">
        <v>45</v>
      </c>
      <c r="D136" t="s">
        <v>104</v>
      </c>
      <c r="E136" t="s">
        <v>47</v>
      </c>
      <c r="F136" t="s">
        <v>105</v>
      </c>
      <c r="G136" t="s">
        <v>73</v>
      </c>
      <c r="H136">
        <v>0</v>
      </c>
      <c r="I136">
        <v>0</v>
      </c>
      <c r="J136">
        <v>0.7</v>
      </c>
      <c r="L136">
        <v>61</v>
      </c>
      <c r="M136">
        <v>0.253</v>
      </c>
      <c r="N136">
        <v>0.017</v>
      </c>
      <c r="O136">
        <v>0.428</v>
      </c>
      <c r="P136">
        <v>0.048</v>
      </c>
      <c r="Q136">
        <v>0.682</v>
      </c>
      <c r="R136">
        <v>0.055</v>
      </c>
      <c r="S136">
        <v>1010</v>
      </c>
      <c r="T136">
        <v>24.1</v>
      </c>
      <c r="U136">
        <v>12</v>
      </c>
      <c r="X136">
        <v>8.9</v>
      </c>
      <c r="AJ136">
        <v>26</v>
      </c>
      <c r="AK136">
        <v>25</v>
      </c>
      <c r="AL136">
        <v>11</v>
      </c>
      <c r="AM136">
        <v>18</v>
      </c>
      <c r="AN136">
        <v>20</v>
      </c>
      <c r="AO136">
        <v>9</v>
      </c>
      <c r="AP136">
        <v>19</v>
      </c>
      <c r="AQ136">
        <v>28</v>
      </c>
      <c r="AR136">
        <v>39</v>
      </c>
      <c r="AS136">
        <v>39</v>
      </c>
      <c r="AV136">
        <v>11</v>
      </c>
      <c r="AW136">
        <v>11</v>
      </c>
      <c r="AX136">
        <v>5</v>
      </c>
      <c r="AY136">
        <v>8</v>
      </c>
      <c r="AZ136">
        <v>9</v>
      </c>
      <c r="BA136">
        <v>4</v>
      </c>
      <c r="BB136">
        <v>8</v>
      </c>
      <c r="BC136">
        <v>12</v>
      </c>
      <c r="BD136">
        <v>16</v>
      </c>
      <c r="BE136">
        <v>16</v>
      </c>
      <c r="BK136">
        <f t="shared" si="56"/>
        <v>15</v>
      </c>
      <c r="BL136">
        <f t="shared" si="52"/>
        <v>14.25</v>
      </c>
      <c r="BM136">
        <f t="shared" si="52"/>
        <v>18.75</v>
      </c>
      <c r="BN136">
        <f t="shared" si="52"/>
        <v>28.5</v>
      </c>
      <c r="BO136">
        <f t="shared" si="52"/>
        <v>36.25</v>
      </c>
      <c r="BP136">
        <f t="shared" si="52"/>
        <v>29.25</v>
      </c>
      <c r="BQ136">
        <f t="shared" si="52"/>
        <v>9.75</v>
      </c>
      <c r="BR136">
        <f t="shared" si="52"/>
        <v>2.75</v>
      </c>
      <c r="BS136">
        <f t="shared" si="52"/>
        <v>8.25</v>
      </c>
      <c r="BT136">
        <f t="shared" si="57"/>
        <v>13.25</v>
      </c>
      <c r="BU136" s="8"/>
      <c r="BV136" s="26">
        <f t="shared" si="58"/>
        <v>36.25</v>
      </c>
      <c r="BW136" s="26">
        <f t="shared" si="59"/>
        <v>2.75</v>
      </c>
      <c r="BX136" s="27">
        <f t="shared" si="60"/>
        <v>11.125</v>
      </c>
      <c r="BZ136">
        <f t="shared" si="55"/>
        <v>1</v>
      </c>
      <c r="CA136">
        <f t="shared" si="55"/>
        <v>1</v>
      </c>
      <c r="CB136">
        <f t="shared" si="55"/>
        <v>1</v>
      </c>
      <c r="CC136">
        <f t="shared" si="55"/>
        <v>1</v>
      </c>
      <c r="CD136">
        <f t="shared" si="55"/>
        <v>1</v>
      </c>
      <c r="CE136">
        <f t="shared" si="55"/>
        <v>1</v>
      </c>
      <c r="CF136">
        <f t="shared" si="55"/>
        <v>0</v>
      </c>
      <c r="CG136">
        <f t="shared" si="55"/>
        <v>0</v>
      </c>
      <c r="CH136">
        <f t="shared" si="55"/>
        <v>0</v>
      </c>
      <c r="CI136">
        <f t="shared" si="55"/>
        <v>1</v>
      </c>
      <c r="CJ136" s="8">
        <f t="shared" si="61"/>
        <v>7</v>
      </c>
      <c r="CK136" s="8">
        <v>473</v>
      </c>
      <c r="CL136" t="s">
        <v>47</v>
      </c>
    </row>
    <row r="137" spans="1:90" ht="12.75">
      <c r="A137">
        <v>28</v>
      </c>
      <c r="B137" s="8">
        <v>473</v>
      </c>
      <c r="C137" t="s">
        <v>45</v>
      </c>
      <c r="D137" t="s">
        <v>104</v>
      </c>
      <c r="E137" t="s">
        <v>70</v>
      </c>
      <c r="F137" t="s">
        <v>105</v>
      </c>
      <c r="G137" t="s">
        <v>73</v>
      </c>
      <c r="H137">
        <v>0</v>
      </c>
      <c r="I137">
        <v>0</v>
      </c>
      <c r="J137">
        <v>0.6</v>
      </c>
      <c r="L137">
        <v>55</v>
      </c>
      <c r="M137">
        <v>0.24</v>
      </c>
      <c r="N137">
        <v>0.026</v>
      </c>
      <c r="O137">
        <v>0.424</v>
      </c>
      <c r="P137">
        <v>0.04</v>
      </c>
      <c r="Q137">
        <v>0.664</v>
      </c>
      <c r="R137">
        <v>0.045</v>
      </c>
      <c r="S137">
        <v>812</v>
      </c>
      <c r="T137">
        <v>22.1</v>
      </c>
      <c r="U137">
        <v>8</v>
      </c>
      <c r="X137">
        <v>16.7</v>
      </c>
      <c r="AJ137">
        <v>23</v>
      </c>
      <c r="AK137">
        <v>5</v>
      </c>
      <c r="AL137">
        <v>6</v>
      </c>
      <c r="AM137">
        <v>10</v>
      </c>
      <c r="AN137">
        <v>18</v>
      </c>
      <c r="AO137">
        <v>11</v>
      </c>
      <c r="AP137">
        <v>16</v>
      </c>
      <c r="AQ137">
        <v>28</v>
      </c>
      <c r="AR137">
        <v>51</v>
      </c>
      <c r="AS137">
        <v>47</v>
      </c>
      <c r="AV137">
        <v>11</v>
      </c>
      <c r="AW137">
        <v>3</v>
      </c>
      <c r="AX137">
        <v>3</v>
      </c>
      <c r="AY137">
        <v>5</v>
      </c>
      <c r="AZ137">
        <v>8</v>
      </c>
      <c r="BA137">
        <v>5</v>
      </c>
      <c r="BB137">
        <v>8</v>
      </c>
      <c r="BC137">
        <v>13</v>
      </c>
      <c r="BD137">
        <v>23</v>
      </c>
      <c r="BE137">
        <v>21</v>
      </c>
      <c r="BK137">
        <f t="shared" si="56"/>
        <v>12.5</v>
      </c>
      <c r="BL137">
        <f t="shared" si="52"/>
        <v>14</v>
      </c>
      <c r="BM137">
        <f t="shared" si="52"/>
        <v>17.75</v>
      </c>
      <c r="BN137">
        <f t="shared" si="52"/>
        <v>30.75</v>
      </c>
      <c r="BO137">
        <f t="shared" si="52"/>
        <v>44.25</v>
      </c>
      <c r="BP137">
        <f t="shared" si="52"/>
        <v>36.25</v>
      </c>
      <c r="BQ137">
        <f t="shared" si="52"/>
        <v>11.75</v>
      </c>
      <c r="BR137">
        <f t="shared" si="52"/>
        <v>2.75</v>
      </c>
      <c r="BS137">
        <f t="shared" si="52"/>
        <v>6.25</v>
      </c>
      <c r="BT137">
        <f t="shared" si="57"/>
        <v>8.75</v>
      </c>
      <c r="BU137" s="8"/>
      <c r="BV137" s="26">
        <f t="shared" si="58"/>
        <v>44.25</v>
      </c>
      <c r="BW137" s="26">
        <f t="shared" si="59"/>
        <v>2.75</v>
      </c>
      <c r="BX137" s="27">
        <f t="shared" si="60"/>
        <v>13.125</v>
      </c>
      <c r="BZ137">
        <f t="shared" si="55"/>
        <v>0</v>
      </c>
      <c r="CA137">
        <f t="shared" si="55"/>
        <v>1</v>
      </c>
      <c r="CB137">
        <f t="shared" si="55"/>
        <v>1</v>
      </c>
      <c r="CC137">
        <f t="shared" si="55"/>
        <v>1</v>
      </c>
      <c r="CD137">
        <f t="shared" si="55"/>
        <v>1</v>
      </c>
      <c r="CE137">
        <f t="shared" si="55"/>
        <v>1</v>
      </c>
      <c r="CF137">
        <f t="shared" si="55"/>
        <v>0</v>
      </c>
      <c r="CG137">
        <f t="shared" si="55"/>
        <v>0</v>
      </c>
      <c r="CH137">
        <f t="shared" si="55"/>
        <v>0</v>
      </c>
      <c r="CI137">
        <f t="shared" si="55"/>
        <v>0</v>
      </c>
      <c r="CJ137" s="8">
        <f t="shared" si="61"/>
        <v>5</v>
      </c>
      <c r="CK137" s="8">
        <v>473</v>
      </c>
      <c r="CL137" t="s">
        <v>70</v>
      </c>
    </row>
    <row r="138" spans="3:88" ht="12.75">
      <c r="C138" t="s">
        <v>51</v>
      </c>
      <c r="BU138" s="8"/>
      <c r="BV138" s="26"/>
      <c r="BW138" s="26"/>
      <c r="BX138" s="27"/>
      <c r="CJ138" s="8"/>
    </row>
    <row r="139" spans="1:90" ht="12.75">
      <c r="A139">
        <v>29</v>
      </c>
      <c r="B139" s="8">
        <v>474</v>
      </c>
      <c r="C139" t="s">
        <v>45</v>
      </c>
      <c r="D139" t="s">
        <v>106</v>
      </c>
      <c r="E139" t="s">
        <v>47</v>
      </c>
      <c r="F139" t="s">
        <v>107</v>
      </c>
      <c r="G139" t="s">
        <v>73</v>
      </c>
      <c r="H139">
        <v>16.2</v>
      </c>
      <c r="I139">
        <v>0.6</v>
      </c>
      <c r="J139">
        <v>0.6</v>
      </c>
      <c r="L139">
        <v>44</v>
      </c>
      <c r="M139">
        <v>0.281</v>
      </c>
      <c r="N139">
        <v>0.037</v>
      </c>
      <c r="O139">
        <v>0.435</v>
      </c>
      <c r="P139">
        <v>0.065</v>
      </c>
      <c r="Q139">
        <v>0.716</v>
      </c>
      <c r="R139">
        <v>0.068</v>
      </c>
      <c r="S139">
        <v>585</v>
      </c>
      <c r="T139">
        <v>18.5</v>
      </c>
      <c r="U139">
        <v>2</v>
      </c>
      <c r="X139">
        <v>11.2</v>
      </c>
      <c r="AJ139">
        <v>14</v>
      </c>
      <c r="AK139">
        <v>24</v>
      </c>
      <c r="AL139">
        <v>36</v>
      </c>
      <c r="AM139">
        <v>30</v>
      </c>
      <c r="AN139">
        <v>6</v>
      </c>
      <c r="AO139">
        <v>16</v>
      </c>
      <c r="AP139">
        <v>21</v>
      </c>
      <c r="AQ139">
        <v>15</v>
      </c>
      <c r="AR139">
        <v>8</v>
      </c>
      <c r="AS139">
        <v>11</v>
      </c>
      <c r="AV139">
        <v>8</v>
      </c>
      <c r="AW139">
        <v>13</v>
      </c>
      <c r="AX139">
        <v>20</v>
      </c>
      <c r="AY139">
        <v>16</v>
      </c>
      <c r="AZ139">
        <v>3</v>
      </c>
      <c r="BA139">
        <v>9</v>
      </c>
      <c r="BB139">
        <v>12</v>
      </c>
      <c r="BC139">
        <v>8</v>
      </c>
      <c r="BD139">
        <v>5</v>
      </c>
      <c r="BE139">
        <v>6</v>
      </c>
      <c r="BK139">
        <f t="shared" si="56"/>
        <v>10.25</v>
      </c>
      <c r="BL139">
        <f t="shared" si="52"/>
        <v>14.75</v>
      </c>
      <c r="BM139">
        <f t="shared" si="52"/>
        <v>18.25</v>
      </c>
      <c r="BN139">
        <f t="shared" si="52"/>
        <v>14.75</v>
      </c>
      <c r="BO139">
        <f t="shared" si="52"/>
        <v>10.5</v>
      </c>
      <c r="BP139">
        <f t="shared" si="52"/>
        <v>7.5</v>
      </c>
      <c r="BQ139">
        <f t="shared" si="52"/>
        <v>2.75</v>
      </c>
      <c r="BR139">
        <f t="shared" si="52"/>
        <v>2</v>
      </c>
      <c r="BS139">
        <f t="shared" si="52"/>
        <v>7.25</v>
      </c>
      <c r="BT139">
        <f t="shared" si="57"/>
        <v>10</v>
      </c>
      <c r="BU139" s="8"/>
      <c r="BV139" s="26">
        <f t="shared" si="58"/>
        <v>18.25</v>
      </c>
      <c r="BW139" s="26">
        <f t="shared" si="59"/>
        <v>2</v>
      </c>
      <c r="BX139" s="27">
        <f t="shared" si="60"/>
        <v>6.0625</v>
      </c>
      <c r="BZ139">
        <f t="shared" si="55"/>
        <v>1</v>
      </c>
      <c r="CA139">
        <f t="shared" si="55"/>
        <v>1</v>
      </c>
      <c r="CB139">
        <f t="shared" si="55"/>
        <v>1</v>
      </c>
      <c r="CC139">
        <f t="shared" si="55"/>
        <v>1</v>
      </c>
      <c r="CD139">
        <f t="shared" si="55"/>
        <v>1</v>
      </c>
      <c r="CE139">
        <f t="shared" si="55"/>
        <v>1</v>
      </c>
      <c r="CF139">
        <f t="shared" si="55"/>
        <v>0</v>
      </c>
      <c r="CG139">
        <f t="shared" si="55"/>
        <v>0</v>
      </c>
      <c r="CH139">
        <f t="shared" si="55"/>
        <v>1</v>
      </c>
      <c r="CI139">
        <f t="shared" si="55"/>
        <v>1</v>
      </c>
      <c r="CJ139" s="8">
        <f t="shared" si="61"/>
        <v>8</v>
      </c>
      <c r="CK139" s="8">
        <v>474</v>
      </c>
      <c r="CL139" t="s">
        <v>47</v>
      </c>
    </row>
    <row r="140" spans="1:90" ht="12.75">
      <c r="A140">
        <v>29</v>
      </c>
      <c r="B140" s="8">
        <v>474</v>
      </c>
      <c r="C140" t="s">
        <v>45</v>
      </c>
      <c r="D140" t="s">
        <v>106</v>
      </c>
      <c r="E140" t="s">
        <v>70</v>
      </c>
      <c r="F140" t="s">
        <v>107</v>
      </c>
      <c r="G140" t="s">
        <v>73</v>
      </c>
      <c r="H140">
        <v>16.2</v>
      </c>
      <c r="I140">
        <v>0.6</v>
      </c>
      <c r="J140">
        <v>0.5</v>
      </c>
      <c r="L140">
        <v>56</v>
      </c>
      <c r="M140">
        <v>0.241</v>
      </c>
      <c r="N140">
        <v>0.028</v>
      </c>
      <c r="O140">
        <v>0.476</v>
      </c>
      <c r="P140">
        <v>0.037</v>
      </c>
      <c r="Q140">
        <v>0.718</v>
      </c>
      <c r="R140">
        <v>0.043</v>
      </c>
      <c r="S140">
        <v>840</v>
      </c>
      <c r="T140">
        <v>20.9</v>
      </c>
      <c r="U140">
        <v>2</v>
      </c>
      <c r="X140">
        <v>9.2</v>
      </c>
      <c r="AJ140">
        <v>30</v>
      </c>
      <c r="AK140">
        <v>32</v>
      </c>
      <c r="AL140">
        <v>32</v>
      </c>
      <c r="AM140">
        <v>18</v>
      </c>
      <c r="AN140">
        <v>7</v>
      </c>
      <c r="AO140">
        <v>18</v>
      </c>
      <c r="AP140">
        <v>18</v>
      </c>
      <c r="AQ140">
        <v>16</v>
      </c>
      <c r="AR140">
        <v>10</v>
      </c>
      <c r="AS140">
        <v>22</v>
      </c>
      <c r="AV140">
        <v>15</v>
      </c>
      <c r="AW140">
        <v>16</v>
      </c>
      <c r="AX140">
        <v>16</v>
      </c>
      <c r="AY140">
        <v>9</v>
      </c>
      <c r="AZ140">
        <v>3</v>
      </c>
      <c r="BA140">
        <v>9</v>
      </c>
      <c r="BB140">
        <v>9</v>
      </c>
      <c r="BC140">
        <v>8</v>
      </c>
      <c r="BD140">
        <v>5</v>
      </c>
      <c r="BE140">
        <v>11</v>
      </c>
      <c r="BK140">
        <f t="shared" si="56"/>
        <v>12</v>
      </c>
      <c r="BL140">
        <f t="shared" si="52"/>
        <v>15.25</v>
      </c>
      <c r="BM140">
        <f t="shared" si="52"/>
        <v>17.5</v>
      </c>
      <c r="BN140">
        <f t="shared" si="52"/>
        <v>15</v>
      </c>
      <c r="BO140">
        <f t="shared" si="52"/>
        <v>14.5</v>
      </c>
      <c r="BP140">
        <f t="shared" si="52"/>
        <v>13.5</v>
      </c>
      <c r="BQ140">
        <f t="shared" si="52"/>
        <v>5.5</v>
      </c>
      <c r="BR140">
        <f t="shared" si="52"/>
        <v>3.75</v>
      </c>
      <c r="BS140">
        <f t="shared" si="52"/>
        <v>11.5</v>
      </c>
      <c r="BT140">
        <f t="shared" si="57"/>
        <v>13.5</v>
      </c>
      <c r="BU140" s="8"/>
      <c r="BV140" s="26">
        <f t="shared" si="58"/>
        <v>17.5</v>
      </c>
      <c r="BW140" s="26">
        <f t="shared" si="59"/>
        <v>3.75</v>
      </c>
      <c r="BX140" s="27">
        <f t="shared" si="60"/>
        <v>7.1875</v>
      </c>
      <c r="BZ140">
        <f t="shared" si="55"/>
        <v>1</v>
      </c>
      <c r="CA140">
        <f t="shared" si="55"/>
        <v>1</v>
      </c>
      <c r="CB140">
        <f t="shared" si="55"/>
        <v>1</v>
      </c>
      <c r="CC140">
        <f t="shared" si="55"/>
        <v>1</v>
      </c>
      <c r="CD140">
        <f t="shared" si="55"/>
        <v>1</v>
      </c>
      <c r="CE140">
        <f t="shared" si="55"/>
        <v>1</v>
      </c>
      <c r="CF140">
        <f t="shared" si="55"/>
        <v>0</v>
      </c>
      <c r="CG140">
        <f t="shared" si="55"/>
        <v>0</v>
      </c>
      <c r="CH140">
        <f t="shared" si="55"/>
        <v>1</v>
      </c>
      <c r="CI140">
        <f t="shared" si="55"/>
        <v>1</v>
      </c>
      <c r="CJ140" s="8">
        <f t="shared" si="61"/>
        <v>8</v>
      </c>
      <c r="CK140" s="8">
        <v>474</v>
      </c>
      <c r="CL140" t="s">
        <v>70</v>
      </c>
    </row>
    <row r="141" spans="3:88" ht="12.75">
      <c r="C141" t="s">
        <v>51</v>
      </c>
      <c r="BU141" s="8"/>
      <c r="BV141" s="26"/>
      <c r="BW141" s="26"/>
      <c r="BX141" s="27"/>
      <c r="CJ141" s="8"/>
    </row>
    <row r="142" spans="1:90" ht="12.75">
      <c r="A142">
        <v>30</v>
      </c>
      <c r="B142" s="8">
        <v>475</v>
      </c>
      <c r="C142" t="s">
        <v>45</v>
      </c>
      <c r="D142" t="s">
        <v>108</v>
      </c>
      <c r="E142" t="s">
        <v>47</v>
      </c>
      <c r="F142" t="s">
        <v>109</v>
      </c>
      <c r="G142" t="s">
        <v>73</v>
      </c>
      <c r="H142">
        <v>2.2</v>
      </c>
      <c r="I142">
        <v>0.5</v>
      </c>
      <c r="J142">
        <v>0.7</v>
      </c>
      <c r="L142">
        <v>64</v>
      </c>
      <c r="M142">
        <v>0.227</v>
      </c>
      <c r="N142">
        <v>0.014</v>
      </c>
      <c r="O142">
        <v>0.432</v>
      </c>
      <c r="P142">
        <v>0.038</v>
      </c>
      <c r="Q142">
        <v>0.659</v>
      </c>
      <c r="R142">
        <v>0.044</v>
      </c>
      <c r="S142">
        <v>147</v>
      </c>
      <c r="T142">
        <v>3.5</v>
      </c>
      <c r="U142">
        <v>1</v>
      </c>
      <c r="X142">
        <v>25.3</v>
      </c>
      <c r="AJ142">
        <v>9</v>
      </c>
      <c r="AK142">
        <v>12</v>
      </c>
      <c r="AL142">
        <v>1</v>
      </c>
      <c r="AM142">
        <v>0</v>
      </c>
      <c r="AN142">
        <v>0</v>
      </c>
      <c r="AO142">
        <v>0</v>
      </c>
      <c r="AP142">
        <v>0</v>
      </c>
      <c r="AQ142">
        <v>1</v>
      </c>
      <c r="AR142">
        <v>5</v>
      </c>
      <c r="AS142">
        <v>1</v>
      </c>
      <c r="AV142">
        <v>29</v>
      </c>
      <c r="AW142">
        <v>35</v>
      </c>
      <c r="AX142">
        <v>4</v>
      </c>
      <c r="AY142">
        <v>1</v>
      </c>
      <c r="AZ142">
        <v>0</v>
      </c>
      <c r="BA142">
        <v>1</v>
      </c>
      <c r="BB142">
        <v>3</v>
      </c>
      <c r="BC142">
        <v>5</v>
      </c>
      <c r="BD142">
        <v>17</v>
      </c>
      <c r="BE142">
        <v>5</v>
      </c>
      <c r="BK142">
        <f t="shared" si="56"/>
        <v>8.75</v>
      </c>
      <c r="BL142">
        <f t="shared" si="52"/>
        <v>0</v>
      </c>
      <c r="BM142">
        <f t="shared" si="52"/>
        <v>0.25</v>
      </c>
      <c r="BN142">
        <f t="shared" si="52"/>
        <v>1.75</v>
      </c>
      <c r="BO142">
        <f t="shared" si="52"/>
        <v>3</v>
      </c>
      <c r="BP142">
        <f t="shared" si="52"/>
        <v>1.75</v>
      </c>
      <c r="BQ142">
        <f t="shared" si="52"/>
        <v>0.25</v>
      </c>
      <c r="BR142">
        <f t="shared" si="52"/>
        <v>7.25</v>
      </c>
      <c r="BS142">
        <f t="shared" si="52"/>
        <v>23.25</v>
      </c>
      <c r="BT142">
        <f t="shared" si="57"/>
        <v>24.75</v>
      </c>
      <c r="BU142" s="8"/>
      <c r="BV142" s="26">
        <f t="shared" si="58"/>
        <v>24.75</v>
      </c>
      <c r="BW142" s="26">
        <f t="shared" si="59"/>
        <v>0</v>
      </c>
      <c r="BX142" s="27">
        <f t="shared" si="60"/>
        <v>6.1875</v>
      </c>
      <c r="BZ142">
        <f t="shared" si="55"/>
        <v>1</v>
      </c>
      <c r="CA142">
        <f t="shared" si="55"/>
        <v>0</v>
      </c>
      <c r="CB142">
        <f t="shared" si="55"/>
        <v>0</v>
      </c>
      <c r="CC142">
        <f t="shared" si="55"/>
        <v>0</v>
      </c>
      <c r="CD142">
        <f t="shared" si="55"/>
        <v>0</v>
      </c>
      <c r="CE142">
        <f t="shared" si="55"/>
        <v>0</v>
      </c>
      <c r="CF142">
        <f t="shared" si="55"/>
        <v>0</v>
      </c>
      <c r="CG142">
        <f t="shared" si="55"/>
        <v>1</v>
      </c>
      <c r="CH142">
        <f t="shared" si="55"/>
        <v>1</v>
      </c>
      <c r="CI142">
        <f t="shared" si="55"/>
        <v>1</v>
      </c>
      <c r="CJ142" s="8">
        <f t="shared" si="61"/>
        <v>4</v>
      </c>
      <c r="CK142" s="8">
        <v>475</v>
      </c>
      <c r="CL142" t="s">
        <v>47</v>
      </c>
    </row>
    <row r="143" spans="1:90" ht="12.75">
      <c r="A143">
        <v>30</v>
      </c>
      <c r="B143" s="8">
        <v>475</v>
      </c>
      <c r="C143" t="s">
        <v>45</v>
      </c>
      <c r="D143" t="s">
        <v>108</v>
      </c>
      <c r="E143" t="s">
        <v>70</v>
      </c>
      <c r="F143" t="s">
        <v>109</v>
      </c>
      <c r="G143" t="s">
        <v>73</v>
      </c>
      <c r="H143">
        <v>2.2</v>
      </c>
      <c r="I143">
        <v>0.5</v>
      </c>
      <c r="J143">
        <v>0.6</v>
      </c>
      <c r="L143">
        <v>61</v>
      </c>
      <c r="M143">
        <v>0.217</v>
      </c>
      <c r="N143">
        <v>0.03</v>
      </c>
      <c r="O143">
        <v>0.461</v>
      </c>
      <c r="P143">
        <v>0.04</v>
      </c>
      <c r="Q143">
        <v>0.679</v>
      </c>
      <c r="R143">
        <v>0.048</v>
      </c>
      <c r="S143">
        <v>146</v>
      </c>
      <c r="T143">
        <v>3.5</v>
      </c>
      <c r="U143">
        <v>0</v>
      </c>
      <c r="X143">
        <v>14.2</v>
      </c>
      <c r="AJ143">
        <v>6</v>
      </c>
      <c r="AK143">
        <v>6</v>
      </c>
      <c r="AL143">
        <v>0</v>
      </c>
      <c r="AM143">
        <v>2</v>
      </c>
      <c r="AN143">
        <v>0</v>
      </c>
      <c r="AO143">
        <v>0</v>
      </c>
      <c r="AP143">
        <v>1</v>
      </c>
      <c r="AQ143">
        <v>3</v>
      </c>
      <c r="AR143">
        <v>8</v>
      </c>
      <c r="AS143">
        <v>3</v>
      </c>
      <c r="AV143">
        <v>18</v>
      </c>
      <c r="AW143">
        <v>20</v>
      </c>
      <c r="AX143">
        <v>3</v>
      </c>
      <c r="AY143">
        <v>7</v>
      </c>
      <c r="AZ143">
        <v>2</v>
      </c>
      <c r="BA143">
        <v>2</v>
      </c>
      <c r="BB143">
        <v>5</v>
      </c>
      <c r="BC143">
        <v>10</v>
      </c>
      <c r="BD143">
        <v>25</v>
      </c>
      <c r="BE143">
        <v>9</v>
      </c>
      <c r="BK143">
        <f t="shared" si="56"/>
        <v>5</v>
      </c>
      <c r="BL143">
        <f t="shared" si="52"/>
        <v>0.25</v>
      </c>
      <c r="BM143">
        <f t="shared" si="52"/>
        <v>1.25</v>
      </c>
      <c r="BN143">
        <f t="shared" si="52"/>
        <v>3.75</v>
      </c>
      <c r="BO143">
        <f t="shared" si="52"/>
        <v>5.5</v>
      </c>
      <c r="BP143">
        <f t="shared" si="52"/>
        <v>3.5</v>
      </c>
      <c r="BQ143">
        <f t="shared" si="52"/>
        <v>0.75</v>
      </c>
      <c r="BR143">
        <f t="shared" si="52"/>
        <v>4.5</v>
      </c>
      <c r="BS143">
        <f t="shared" si="52"/>
        <v>14</v>
      </c>
      <c r="BT143">
        <f t="shared" si="57"/>
        <v>14.5</v>
      </c>
      <c r="BU143" s="8"/>
      <c r="BV143" s="26">
        <f t="shared" si="58"/>
        <v>14.5</v>
      </c>
      <c r="BW143" s="26">
        <f t="shared" si="59"/>
        <v>0.25</v>
      </c>
      <c r="BX143" s="27">
        <f t="shared" si="60"/>
        <v>3.8125</v>
      </c>
      <c r="BZ143">
        <f t="shared" si="55"/>
        <v>1</v>
      </c>
      <c r="CA143">
        <f t="shared" si="55"/>
        <v>0</v>
      </c>
      <c r="CB143">
        <f t="shared" si="55"/>
        <v>0</v>
      </c>
      <c r="CC143">
        <f t="shared" si="55"/>
        <v>0</v>
      </c>
      <c r="CD143">
        <f t="shared" si="55"/>
        <v>1</v>
      </c>
      <c r="CE143">
        <f t="shared" si="55"/>
        <v>0</v>
      </c>
      <c r="CF143">
        <f t="shared" si="55"/>
        <v>0</v>
      </c>
      <c r="CG143">
        <f t="shared" si="55"/>
        <v>1</v>
      </c>
      <c r="CH143">
        <f t="shared" si="55"/>
        <v>1</v>
      </c>
      <c r="CI143">
        <f t="shared" si="55"/>
        <v>1</v>
      </c>
      <c r="CJ143" s="8">
        <f t="shared" si="61"/>
        <v>5</v>
      </c>
      <c r="CK143" s="8">
        <v>475</v>
      </c>
      <c r="CL143" t="s">
        <v>70</v>
      </c>
    </row>
    <row r="144" spans="3:88" ht="12.75">
      <c r="C144" t="s">
        <v>51</v>
      </c>
      <c r="BU144" s="8"/>
      <c r="BV144" s="26"/>
      <c r="BW144" s="26"/>
      <c r="BX144" s="27"/>
      <c r="CJ144" s="8"/>
    </row>
    <row r="145" spans="1:90" ht="12.75">
      <c r="A145">
        <v>31</v>
      </c>
      <c r="B145" s="8">
        <v>476</v>
      </c>
      <c r="C145" t="s">
        <v>45</v>
      </c>
      <c r="D145" t="s">
        <v>110</v>
      </c>
      <c r="E145" t="s">
        <v>47</v>
      </c>
      <c r="F145" t="s">
        <v>109</v>
      </c>
      <c r="G145" t="s">
        <v>73</v>
      </c>
      <c r="H145">
        <v>22.2</v>
      </c>
      <c r="I145">
        <v>0.2</v>
      </c>
      <c r="J145">
        <v>1.4</v>
      </c>
      <c r="L145">
        <v>64</v>
      </c>
      <c r="M145">
        <v>0.227</v>
      </c>
      <c r="N145">
        <v>0.015</v>
      </c>
      <c r="O145">
        <v>0.432</v>
      </c>
      <c r="P145">
        <v>0.038</v>
      </c>
      <c r="Q145">
        <v>0.659</v>
      </c>
      <c r="R145">
        <v>0.044</v>
      </c>
      <c r="S145">
        <v>664</v>
      </c>
      <c r="T145">
        <v>15.7</v>
      </c>
      <c r="U145">
        <v>2</v>
      </c>
      <c r="X145">
        <v>13</v>
      </c>
      <c r="AJ145">
        <v>19</v>
      </c>
      <c r="AK145">
        <v>33</v>
      </c>
      <c r="AL145">
        <v>25</v>
      </c>
      <c r="AM145">
        <v>18</v>
      </c>
      <c r="AN145">
        <v>14</v>
      </c>
      <c r="AO145">
        <v>9</v>
      </c>
      <c r="AP145">
        <v>10</v>
      </c>
      <c r="AQ145">
        <v>7</v>
      </c>
      <c r="AR145">
        <v>5</v>
      </c>
      <c r="AS145">
        <v>14</v>
      </c>
      <c r="AV145">
        <v>12</v>
      </c>
      <c r="AW145">
        <v>21</v>
      </c>
      <c r="AX145">
        <v>16</v>
      </c>
      <c r="AY145">
        <v>12</v>
      </c>
      <c r="AZ145">
        <v>9</v>
      </c>
      <c r="BA145">
        <v>6</v>
      </c>
      <c r="BB145">
        <v>6</v>
      </c>
      <c r="BC145">
        <v>5</v>
      </c>
      <c r="BD145">
        <v>3</v>
      </c>
      <c r="BE145">
        <v>9</v>
      </c>
      <c r="BK145">
        <f t="shared" si="56"/>
        <v>14.5</v>
      </c>
      <c r="BL145">
        <f t="shared" si="52"/>
        <v>10.5</v>
      </c>
      <c r="BM145">
        <f t="shared" si="52"/>
        <v>9</v>
      </c>
      <c r="BN145">
        <f t="shared" si="52"/>
        <v>7.25</v>
      </c>
      <c r="BO145">
        <f t="shared" si="52"/>
        <v>7.75</v>
      </c>
      <c r="BP145">
        <f aca="true" t="shared" si="62" ref="BL145:BS149">(AR145+2*AS145+AT145)/4</f>
        <v>8.25</v>
      </c>
      <c r="BQ145">
        <f t="shared" si="62"/>
        <v>3.5</v>
      </c>
      <c r="BR145">
        <f t="shared" si="62"/>
        <v>3</v>
      </c>
      <c r="BS145">
        <f t="shared" si="62"/>
        <v>11.25</v>
      </c>
      <c r="BT145">
        <f t="shared" si="57"/>
        <v>17</v>
      </c>
      <c r="BU145" s="8"/>
      <c r="BV145" s="26">
        <f t="shared" si="58"/>
        <v>17</v>
      </c>
      <c r="BW145" s="26">
        <f t="shared" si="59"/>
        <v>3</v>
      </c>
      <c r="BX145" s="27">
        <f t="shared" si="60"/>
        <v>6.5</v>
      </c>
      <c r="BZ145">
        <f t="shared" si="55"/>
        <v>1</v>
      </c>
      <c r="CA145">
        <f t="shared" si="55"/>
        <v>1</v>
      </c>
      <c r="CB145">
        <f t="shared" si="55"/>
        <v>1</v>
      </c>
      <c r="CC145">
        <f t="shared" si="55"/>
        <v>1</v>
      </c>
      <c r="CD145">
        <f t="shared" si="55"/>
        <v>1</v>
      </c>
      <c r="CE145">
        <f aca="true" t="shared" si="63" ref="BZ145:CI149">IF(BP145&gt;$BX145,1,0)</f>
        <v>1</v>
      </c>
      <c r="CF145">
        <f t="shared" si="63"/>
        <v>0</v>
      </c>
      <c r="CG145">
        <f t="shared" si="63"/>
        <v>0</v>
      </c>
      <c r="CH145">
        <f t="shared" si="63"/>
        <v>1</v>
      </c>
      <c r="CI145">
        <f t="shared" si="63"/>
        <v>1</v>
      </c>
      <c r="CJ145" s="8">
        <f t="shared" si="61"/>
        <v>8</v>
      </c>
      <c r="CK145" s="8">
        <v>476</v>
      </c>
      <c r="CL145" t="s">
        <v>47</v>
      </c>
    </row>
    <row r="146" spans="1:90" ht="12.75">
      <c r="A146">
        <v>31</v>
      </c>
      <c r="B146" s="8">
        <v>476</v>
      </c>
      <c r="C146" t="s">
        <v>45</v>
      </c>
      <c r="D146" t="s">
        <v>110</v>
      </c>
      <c r="E146" t="s">
        <v>70</v>
      </c>
      <c r="F146" t="s">
        <v>109</v>
      </c>
      <c r="G146" t="s">
        <v>73</v>
      </c>
      <c r="H146">
        <v>22.2</v>
      </c>
      <c r="I146">
        <v>0.2</v>
      </c>
      <c r="J146">
        <v>3.4</v>
      </c>
      <c r="L146">
        <v>59</v>
      </c>
      <c r="M146">
        <v>0.216</v>
      </c>
      <c r="N146">
        <v>0.03</v>
      </c>
      <c r="O146">
        <v>0.464</v>
      </c>
      <c r="P146">
        <v>0.039</v>
      </c>
      <c r="Q146">
        <v>0.681</v>
      </c>
      <c r="R146">
        <v>0.046</v>
      </c>
      <c r="S146">
        <v>733</v>
      </c>
      <c r="T146">
        <v>18.2</v>
      </c>
      <c r="U146">
        <v>2</v>
      </c>
      <c r="X146">
        <v>9.9</v>
      </c>
      <c r="AJ146">
        <v>31</v>
      </c>
      <c r="AK146">
        <v>30</v>
      </c>
      <c r="AL146">
        <v>22</v>
      </c>
      <c r="AM146">
        <v>21</v>
      </c>
      <c r="AN146">
        <v>16</v>
      </c>
      <c r="AO146">
        <v>15</v>
      </c>
      <c r="AP146">
        <v>11</v>
      </c>
      <c r="AQ146">
        <v>10</v>
      </c>
      <c r="AR146">
        <v>7</v>
      </c>
      <c r="AS146">
        <v>12</v>
      </c>
      <c r="AV146">
        <v>17</v>
      </c>
      <c r="AW146">
        <v>17</v>
      </c>
      <c r="AX146">
        <v>12</v>
      </c>
      <c r="AY146">
        <v>12</v>
      </c>
      <c r="AZ146">
        <v>9</v>
      </c>
      <c r="BA146">
        <v>8</v>
      </c>
      <c r="BB146">
        <v>7</v>
      </c>
      <c r="BC146">
        <v>6</v>
      </c>
      <c r="BD146">
        <v>4</v>
      </c>
      <c r="BE146">
        <v>9</v>
      </c>
      <c r="BK146">
        <f t="shared" si="56"/>
        <v>16</v>
      </c>
      <c r="BL146">
        <f t="shared" si="62"/>
        <v>14.25</v>
      </c>
      <c r="BM146">
        <f t="shared" si="62"/>
        <v>11.75</v>
      </c>
      <c r="BN146">
        <f t="shared" si="62"/>
        <v>9.5</v>
      </c>
      <c r="BO146">
        <f t="shared" si="62"/>
        <v>9</v>
      </c>
      <c r="BP146">
        <f t="shared" si="62"/>
        <v>7.75</v>
      </c>
      <c r="BQ146">
        <f t="shared" si="62"/>
        <v>3</v>
      </c>
      <c r="BR146">
        <f t="shared" si="62"/>
        <v>4.25</v>
      </c>
      <c r="BS146">
        <f t="shared" si="62"/>
        <v>12.75</v>
      </c>
      <c r="BT146">
        <f t="shared" si="57"/>
        <v>16.75</v>
      </c>
      <c r="BU146" s="8"/>
      <c r="BV146" s="26">
        <f t="shared" si="58"/>
        <v>16.75</v>
      </c>
      <c r="BW146" s="26">
        <f t="shared" si="59"/>
        <v>3</v>
      </c>
      <c r="BX146" s="27">
        <f t="shared" si="60"/>
        <v>6.4375</v>
      </c>
      <c r="BZ146">
        <f t="shared" si="63"/>
        <v>1</v>
      </c>
      <c r="CA146">
        <f t="shared" si="63"/>
        <v>1</v>
      </c>
      <c r="CB146">
        <f t="shared" si="63"/>
        <v>1</v>
      </c>
      <c r="CC146">
        <f t="shared" si="63"/>
        <v>1</v>
      </c>
      <c r="CD146">
        <f t="shared" si="63"/>
        <v>1</v>
      </c>
      <c r="CE146">
        <f t="shared" si="63"/>
        <v>1</v>
      </c>
      <c r="CF146">
        <f t="shared" si="63"/>
        <v>0</v>
      </c>
      <c r="CG146">
        <f t="shared" si="63"/>
        <v>0</v>
      </c>
      <c r="CH146">
        <f t="shared" si="63"/>
        <v>1</v>
      </c>
      <c r="CI146">
        <f t="shared" si="63"/>
        <v>1</v>
      </c>
      <c r="CJ146" s="8">
        <f t="shared" si="61"/>
        <v>8</v>
      </c>
      <c r="CK146" s="8">
        <v>476</v>
      </c>
      <c r="CL146" t="s">
        <v>70</v>
      </c>
    </row>
    <row r="147" spans="3:88" ht="12.75">
      <c r="C147" t="s">
        <v>51</v>
      </c>
      <c r="BU147" s="8"/>
      <c r="BV147" s="26"/>
      <c r="BW147" s="26"/>
      <c r="BX147" s="27"/>
      <c r="CJ147" s="8"/>
    </row>
    <row r="148" spans="1:90" ht="12.75">
      <c r="A148">
        <v>32</v>
      </c>
      <c r="B148" s="8">
        <v>477</v>
      </c>
      <c r="C148" t="s">
        <v>45</v>
      </c>
      <c r="D148" t="s">
        <v>111</v>
      </c>
      <c r="E148" t="s">
        <v>47</v>
      </c>
      <c r="F148" t="s">
        <v>109</v>
      </c>
      <c r="G148" t="s">
        <v>73</v>
      </c>
      <c r="H148">
        <v>5.1</v>
      </c>
      <c r="I148">
        <v>0</v>
      </c>
      <c r="J148">
        <v>0.6</v>
      </c>
      <c r="L148">
        <v>72</v>
      </c>
      <c r="M148">
        <v>0.25</v>
      </c>
      <c r="N148">
        <v>0.012</v>
      </c>
      <c r="O148">
        <v>0.453</v>
      </c>
      <c r="P148">
        <v>0.047</v>
      </c>
      <c r="Q148">
        <v>0.703</v>
      </c>
      <c r="R148">
        <v>0.057</v>
      </c>
      <c r="S148">
        <v>509</v>
      </c>
      <c r="T148">
        <v>10</v>
      </c>
      <c r="U148">
        <v>3</v>
      </c>
      <c r="X148">
        <v>6</v>
      </c>
      <c r="AJ148">
        <v>14</v>
      </c>
      <c r="AK148">
        <v>10</v>
      </c>
      <c r="AL148">
        <v>12</v>
      </c>
      <c r="AM148">
        <v>8</v>
      </c>
      <c r="AN148">
        <v>16</v>
      </c>
      <c r="AO148">
        <v>8</v>
      </c>
      <c r="AP148">
        <v>7</v>
      </c>
      <c r="AQ148">
        <v>9</v>
      </c>
      <c r="AR148">
        <v>5</v>
      </c>
      <c r="AS148">
        <v>5</v>
      </c>
      <c r="AV148">
        <v>15</v>
      </c>
      <c r="AW148">
        <v>11</v>
      </c>
      <c r="AX148">
        <v>12</v>
      </c>
      <c r="AY148">
        <v>9</v>
      </c>
      <c r="AZ148">
        <v>16</v>
      </c>
      <c r="BA148">
        <v>9</v>
      </c>
      <c r="BB148">
        <v>8</v>
      </c>
      <c r="BC148">
        <v>10</v>
      </c>
      <c r="BD148">
        <v>6</v>
      </c>
      <c r="BE148">
        <v>5</v>
      </c>
      <c r="BK148">
        <f t="shared" si="56"/>
        <v>12.75</v>
      </c>
      <c r="BL148">
        <f t="shared" si="62"/>
        <v>9.75</v>
      </c>
      <c r="BM148">
        <f t="shared" si="62"/>
        <v>7.75</v>
      </c>
      <c r="BN148">
        <f t="shared" si="62"/>
        <v>7.5</v>
      </c>
      <c r="BO148">
        <f t="shared" si="62"/>
        <v>6</v>
      </c>
      <c r="BP148">
        <f t="shared" si="62"/>
        <v>3.75</v>
      </c>
      <c r="BQ148">
        <f t="shared" si="62"/>
        <v>1.25</v>
      </c>
      <c r="BR148">
        <f t="shared" si="62"/>
        <v>3.75</v>
      </c>
      <c r="BS148">
        <f t="shared" si="62"/>
        <v>10.25</v>
      </c>
      <c r="BT148">
        <f t="shared" si="57"/>
        <v>13.25</v>
      </c>
      <c r="BU148" s="8"/>
      <c r="BV148" s="26">
        <f t="shared" si="58"/>
        <v>13.25</v>
      </c>
      <c r="BW148" s="26">
        <f t="shared" si="59"/>
        <v>1.25</v>
      </c>
      <c r="BX148" s="27">
        <f t="shared" si="60"/>
        <v>4.25</v>
      </c>
      <c r="BZ148">
        <f t="shared" si="63"/>
        <v>1</v>
      </c>
      <c r="CA148">
        <f t="shared" si="63"/>
        <v>1</v>
      </c>
      <c r="CB148">
        <f t="shared" si="63"/>
        <v>1</v>
      </c>
      <c r="CC148">
        <f t="shared" si="63"/>
        <v>1</v>
      </c>
      <c r="CD148">
        <f t="shared" si="63"/>
        <v>1</v>
      </c>
      <c r="CE148">
        <f t="shared" si="63"/>
        <v>0</v>
      </c>
      <c r="CF148">
        <f t="shared" si="63"/>
        <v>0</v>
      </c>
      <c r="CG148">
        <f t="shared" si="63"/>
        <v>0</v>
      </c>
      <c r="CH148">
        <f t="shared" si="63"/>
        <v>1</v>
      </c>
      <c r="CI148">
        <f t="shared" si="63"/>
        <v>1</v>
      </c>
      <c r="CJ148" s="8">
        <f t="shared" si="61"/>
        <v>7</v>
      </c>
      <c r="CK148" s="8">
        <v>477</v>
      </c>
      <c r="CL148" t="s">
        <v>47</v>
      </c>
    </row>
    <row r="149" spans="1:90" ht="12.75">
      <c r="A149">
        <v>32</v>
      </c>
      <c r="B149" s="8">
        <v>477</v>
      </c>
      <c r="C149" t="s">
        <v>45</v>
      </c>
      <c r="D149" t="s">
        <v>111</v>
      </c>
      <c r="E149" t="s">
        <v>70</v>
      </c>
      <c r="F149" t="s">
        <v>109</v>
      </c>
      <c r="G149" t="s">
        <v>73</v>
      </c>
      <c r="H149">
        <v>5.1</v>
      </c>
      <c r="I149">
        <v>0</v>
      </c>
      <c r="J149">
        <v>0.5</v>
      </c>
      <c r="L149">
        <v>39</v>
      </c>
      <c r="M149">
        <v>0.24</v>
      </c>
      <c r="N149">
        <v>0.047</v>
      </c>
      <c r="O149">
        <v>0.475</v>
      </c>
      <c r="P149">
        <v>0.04</v>
      </c>
      <c r="Q149">
        <v>0.715</v>
      </c>
      <c r="R149">
        <v>0.057</v>
      </c>
      <c r="S149">
        <v>372</v>
      </c>
      <c r="T149">
        <v>13.2</v>
      </c>
      <c r="U149">
        <v>4</v>
      </c>
      <c r="X149">
        <v>7.8</v>
      </c>
      <c r="AJ149">
        <v>16</v>
      </c>
      <c r="AK149">
        <v>9</v>
      </c>
      <c r="AL149">
        <v>16</v>
      </c>
      <c r="AM149">
        <v>18</v>
      </c>
      <c r="AN149">
        <v>20</v>
      </c>
      <c r="AO149">
        <v>13</v>
      </c>
      <c r="AP149">
        <v>11</v>
      </c>
      <c r="AQ149">
        <v>6</v>
      </c>
      <c r="AR149">
        <v>7</v>
      </c>
      <c r="AS149">
        <v>10</v>
      </c>
      <c r="AV149">
        <v>13</v>
      </c>
      <c r="AW149">
        <v>7</v>
      </c>
      <c r="AX149">
        <v>13</v>
      </c>
      <c r="AY149">
        <v>14</v>
      </c>
      <c r="AZ149">
        <v>16</v>
      </c>
      <c r="BA149">
        <v>10</v>
      </c>
      <c r="BB149">
        <v>9</v>
      </c>
      <c r="BC149">
        <v>5</v>
      </c>
      <c r="BD149">
        <v>6</v>
      </c>
      <c r="BE149">
        <v>8</v>
      </c>
      <c r="BK149">
        <f t="shared" si="56"/>
        <v>15</v>
      </c>
      <c r="BL149">
        <f t="shared" si="62"/>
        <v>14.25</v>
      </c>
      <c r="BM149">
        <f t="shared" si="62"/>
        <v>10.25</v>
      </c>
      <c r="BN149">
        <f t="shared" si="62"/>
        <v>7.5</v>
      </c>
      <c r="BO149">
        <f t="shared" si="62"/>
        <v>7.5</v>
      </c>
      <c r="BP149">
        <f t="shared" si="62"/>
        <v>6.75</v>
      </c>
      <c r="BQ149">
        <f t="shared" si="62"/>
        <v>2.5</v>
      </c>
      <c r="BR149">
        <f t="shared" si="62"/>
        <v>3.25</v>
      </c>
      <c r="BS149">
        <f t="shared" si="62"/>
        <v>8.25</v>
      </c>
      <c r="BT149">
        <f t="shared" si="57"/>
        <v>11.75</v>
      </c>
      <c r="BU149" s="8"/>
      <c r="BV149" s="26">
        <f t="shared" si="58"/>
        <v>15</v>
      </c>
      <c r="BW149" s="26">
        <f t="shared" si="59"/>
        <v>2.5</v>
      </c>
      <c r="BX149" s="27">
        <f t="shared" si="60"/>
        <v>5.625</v>
      </c>
      <c r="BZ149">
        <f t="shared" si="63"/>
        <v>1</v>
      </c>
      <c r="CA149">
        <f t="shared" si="63"/>
        <v>1</v>
      </c>
      <c r="CB149">
        <f t="shared" si="63"/>
        <v>1</v>
      </c>
      <c r="CC149">
        <f t="shared" si="63"/>
        <v>1</v>
      </c>
      <c r="CD149">
        <f t="shared" si="63"/>
        <v>1</v>
      </c>
      <c r="CE149">
        <f t="shared" si="63"/>
        <v>1</v>
      </c>
      <c r="CF149">
        <f t="shared" si="63"/>
        <v>0</v>
      </c>
      <c r="CG149">
        <f t="shared" si="63"/>
        <v>0</v>
      </c>
      <c r="CH149">
        <f t="shared" si="63"/>
        <v>1</v>
      </c>
      <c r="CI149">
        <f t="shared" si="63"/>
        <v>1</v>
      </c>
      <c r="CJ149" s="8">
        <f t="shared" si="61"/>
        <v>8</v>
      </c>
      <c r="CK149" s="8">
        <v>477</v>
      </c>
      <c r="CL149" t="s">
        <v>70</v>
      </c>
    </row>
    <row r="150" ht="12.75">
      <c r="C150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12"/>
  <sheetViews>
    <sheetView workbookViewId="0" topLeftCell="L1">
      <selection activeCell="W1" activeCellId="1" sqref="B1:B16384 W1:Y16384"/>
    </sheetView>
  </sheetViews>
  <sheetFormatPr defaultColWidth="9.140625" defaultRowHeight="12.75"/>
  <cols>
    <col min="1" max="1" width="3.7109375" style="8" customWidth="1"/>
    <col min="2" max="2" width="4.8515625" style="8" customWidth="1"/>
    <col min="3" max="3" width="2.421875" style="0" customWidth="1"/>
    <col min="4" max="4" width="7.421875" style="0" customWidth="1"/>
    <col min="5" max="5" width="10.8515625" style="0" customWidth="1"/>
    <col min="6" max="6" width="6.00390625" style="8" customWidth="1"/>
    <col min="7" max="7" width="4.8515625" style="8" customWidth="1"/>
    <col min="8" max="8" width="6.421875" style="8" customWidth="1"/>
    <col min="9" max="10" width="5.421875" style="8" customWidth="1"/>
    <col min="11" max="11" width="5.421875" style="0" customWidth="1"/>
    <col min="12" max="12" width="4.28125" style="8" customWidth="1"/>
    <col min="13" max="13" width="7.140625" style="0" customWidth="1"/>
    <col min="14" max="14" width="7.28125" style="40" customWidth="1"/>
    <col min="15" max="15" width="5.421875" style="0" customWidth="1"/>
    <col min="16" max="16" width="7.8515625" style="40" customWidth="1"/>
    <col min="17" max="17" width="4.57421875" style="8" customWidth="1"/>
    <col min="18" max="18" width="5.00390625" style="12" customWidth="1"/>
    <col min="19" max="19" width="5.421875" style="0" customWidth="1"/>
    <col min="20" max="20" width="7.8515625" style="40" customWidth="1"/>
    <col min="21" max="21" width="4.7109375" style="0" customWidth="1"/>
    <col min="22" max="22" width="4.421875" style="0" customWidth="1"/>
    <col min="23" max="23" width="12.28125" style="0" customWidth="1"/>
    <col min="24" max="24" width="12.7109375" style="0" customWidth="1"/>
    <col min="25" max="25" width="11.7109375" style="0" customWidth="1"/>
    <col min="26" max="26" width="7.421875" style="8" customWidth="1"/>
    <col min="27" max="27" width="10.8515625" style="0" customWidth="1"/>
    <col min="28" max="28" width="5.421875" style="0" customWidth="1"/>
    <col min="29" max="38" width="4.7109375" style="0" customWidth="1"/>
    <col min="39" max="39" width="5.7109375" style="0" customWidth="1"/>
    <col min="40" max="49" width="5.00390625" style="0" customWidth="1"/>
    <col min="50" max="63" width="5.421875" style="0" customWidth="1"/>
    <col min="64" max="73" width="4.140625" style="0" customWidth="1"/>
    <col min="74" max="74" width="5.421875" style="0" customWidth="1"/>
    <col min="75" max="75" width="4.28125" style="0" customWidth="1"/>
    <col min="76" max="76" width="8.28125" style="0" customWidth="1"/>
    <col min="77" max="77" width="6.421875" style="0" customWidth="1"/>
    <col min="78" max="78" width="5.421875" style="0" customWidth="1"/>
    <col min="79" max="79" width="5.421875" style="27" customWidth="1"/>
    <col min="80" max="80" width="5.421875" style="0" customWidth="1"/>
    <col min="81" max="90" width="2.8515625" style="0" customWidth="1"/>
    <col min="91" max="91" width="10.8515625" style="0" customWidth="1"/>
    <col min="92" max="96" width="5.421875" style="0" customWidth="1"/>
    <col min="97" max="106" width="3.7109375" style="0" customWidth="1"/>
    <col min="107" max="107" width="8.8515625" style="8" customWidth="1"/>
    <col min="108" max="108" width="10.8515625" style="0" customWidth="1"/>
    <col min="109" max="109" width="4.8515625" style="8" customWidth="1"/>
    <col min="110" max="110" width="4.8515625" style="103" customWidth="1"/>
    <col min="111" max="113" width="9.140625" style="53" customWidth="1"/>
    <col min="114" max="114" width="12.57421875" style="8" customWidth="1"/>
    <col min="115" max="115" width="7.28125" style="8" customWidth="1"/>
    <col min="116" max="116" width="5.7109375" style="8" customWidth="1"/>
    <col min="117" max="119" width="5.421875" style="0" customWidth="1"/>
    <col min="120" max="120" width="6.421875" style="8" customWidth="1"/>
    <col min="121" max="121" width="5.140625" style="9" customWidth="1"/>
    <col min="122" max="16384" width="5.421875" style="0" customWidth="1"/>
  </cols>
  <sheetData>
    <row r="1" spans="1:255" s="1" customFormat="1" ht="12.75">
      <c r="A1" s="15"/>
      <c r="B1" s="15" t="s">
        <v>0</v>
      </c>
      <c r="C1" s="1" t="s">
        <v>1</v>
      </c>
      <c r="D1" s="2" t="s">
        <v>2</v>
      </c>
      <c r="E1" s="1" t="s">
        <v>3</v>
      </c>
      <c r="F1" s="2" t="s">
        <v>397</v>
      </c>
      <c r="G1" s="2" t="s">
        <v>7</v>
      </c>
      <c r="H1" s="2" t="s">
        <v>17</v>
      </c>
      <c r="I1" s="2" t="s">
        <v>10</v>
      </c>
      <c r="J1" s="2"/>
      <c r="K1" s="2" t="s">
        <v>18</v>
      </c>
      <c r="L1" s="15" t="s">
        <v>19</v>
      </c>
      <c r="M1" s="1" t="s">
        <v>159</v>
      </c>
      <c r="N1" s="14" t="s">
        <v>160</v>
      </c>
      <c r="O1" s="1" t="s">
        <v>20</v>
      </c>
      <c r="P1" s="14" t="s">
        <v>161</v>
      </c>
      <c r="Q1" s="2" t="s">
        <v>21</v>
      </c>
      <c r="R1" s="16" t="s">
        <v>162</v>
      </c>
      <c r="S1" s="1" t="s">
        <v>22</v>
      </c>
      <c r="T1" s="14" t="s">
        <v>398</v>
      </c>
      <c r="U1" s="1" t="s">
        <v>23</v>
      </c>
      <c r="W1" s="18" t="s">
        <v>165</v>
      </c>
      <c r="X1" s="18" t="s">
        <v>166</v>
      </c>
      <c r="Y1" s="18" t="s">
        <v>167</v>
      </c>
      <c r="Z1" s="19" t="s">
        <v>162</v>
      </c>
      <c r="AA1" s="1" t="s">
        <v>3</v>
      </c>
      <c r="AB1" s="81"/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Y1" s="20" t="s">
        <v>169</v>
      </c>
      <c r="AZ1" s="20" t="s">
        <v>34</v>
      </c>
      <c r="BA1" s="20" t="s">
        <v>35</v>
      </c>
      <c r="BB1" s="20" t="s">
        <v>36</v>
      </c>
      <c r="BC1" s="20" t="s">
        <v>37</v>
      </c>
      <c r="BD1" s="20" t="s">
        <v>38</v>
      </c>
      <c r="BE1" s="20" t="s">
        <v>39</v>
      </c>
      <c r="BF1" s="20" t="s">
        <v>40</v>
      </c>
      <c r="BG1" s="20" t="s">
        <v>41</v>
      </c>
      <c r="BH1" s="20" t="s">
        <v>42</v>
      </c>
      <c r="BI1" s="20" t="s">
        <v>43</v>
      </c>
      <c r="BJ1" s="20"/>
      <c r="BK1" s="1" t="s">
        <v>44</v>
      </c>
      <c r="BL1" s="1" t="s">
        <v>24</v>
      </c>
      <c r="BM1" s="1" t="s">
        <v>25</v>
      </c>
      <c r="BN1" s="1" t="s">
        <v>26</v>
      </c>
      <c r="BO1" s="1" t="s">
        <v>27</v>
      </c>
      <c r="BP1" s="1" t="s">
        <v>28</v>
      </c>
      <c r="BQ1" s="1" t="s">
        <v>29</v>
      </c>
      <c r="BR1" s="1" t="s">
        <v>30</v>
      </c>
      <c r="BS1" s="1" t="s">
        <v>31</v>
      </c>
      <c r="BT1" s="1" t="s">
        <v>32</v>
      </c>
      <c r="BU1" s="1" t="s">
        <v>33</v>
      </c>
      <c r="BW1" s="1" t="s">
        <v>4</v>
      </c>
      <c r="BX1" s="1" t="s">
        <v>5</v>
      </c>
      <c r="BY1" s="1" t="s">
        <v>399</v>
      </c>
      <c r="BZ1" s="1" t="s">
        <v>400</v>
      </c>
      <c r="CA1" s="82" t="s">
        <v>172</v>
      </c>
      <c r="CB1" s="1" t="s">
        <v>401</v>
      </c>
      <c r="CC1" s="1">
        <v>1</v>
      </c>
      <c r="CD1" s="1">
        <v>2</v>
      </c>
      <c r="CE1" s="1">
        <v>3</v>
      </c>
      <c r="CF1" s="1">
        <v>4</v>
      </c>
      <c r="CG1" s="1">
        <v>5</v>
      </c>
      <c r="CH1" s="1">
        <v>6</v>
      </c>
      <c r="CI1" s="1">
        <v>7</v>
      </c>
      <c r="CJ1" s="1">
        <v>8</v>
      </c>
      <c r="CK1" s="1">
        <v>9</v>
      </c>
      <c r="CL1" s="1">
        <v>10</v>
      </c>
      <c r="CM1" s="1" t="s">
        <v>3</v>
      </c>
      <c r="CO1" s="1" t="s">
        <v>402</v>
      </c>
      <c r="CP1" s="1" t="s">
        <v>403</v>
      </c>
      <c r="CQ1" s="82" t="s">
        <v>172</v>
      </c>
      <c r="CR1" s="1" t="s">
        <v>404</v>
      </c>
      <c r="CS1" s="1">
        <v>1</v>
      </c>
      <c r="CT1" s="1">
        <v>2</v>
      </c>
      <c r="CU1" s="1">
        <v>3</v>
      </c>
      <c r="CV1" s="1">
        <v>4</v>
      </c>
      <c r="CW1" s="1">
        <v>5</v>
      </c>
      <c r="CX1" s="1">
        <v>6</v>
      </c>
      <c r="CY1" s="1">
        <v>7</v>
      </c>
      <c r="CZ1" s="1">
        <v>8</v>
      </c>
      <c r="DA1" s="1">
        <v>9</v>
      </c>
      <c r="DB1" s="1">
        <v>10</v>
      </c>
      <c r="DC1" s="15" t="s">
        <v>283</v>
      </c>
      <c r="DD1" s="1" t="s">
        <v>3</v>
      </c>
      <c r="DE1" s="15" t="s">
        <v>0</v>
      </c>
      <c r="DF1" s="110"/>
      <c r="DG1" s="68"/>
      <c r="DH1" s="68"/>
      <c r="DI1" s="68"/>
      <c r="DJ1" s="111" t="s">
        <v>0</v>
      </c>
      <c r="DK1" s="57">
        <v>441</v>
      </c>
      <c r="DL1" s="45">
        <v>442</v>
      </c>
      <c r="DM1" s="12">
        <v>443</v>
      </c>
      <c r="DN1" s="112">
        <v>444</v>
      </c>
      <c r="DO1" s="112">
        <v>445</v>
      </c>
      <c r="DP1" s="112">
        <v>446</v>
      </c>
      <c r="DQ1" s="45">
        <v>447</v>
      </c>
      <c r="DR1" s="12">
        <v>448</v>
      </c>
      <c r="DS1" s="109">
        <v>449</v>
      </c>
      <c r="DT1" s="45">
        <v>450</v>
      </c>
      <c r="DU1" s="45">
        <v>451</v>
      </c>
      <c r="DV1" s="45">
        <v>452</v>
      </c>
      <c r="DW1" s="45">
        <v>453</v>
      </c>
      <c r="DX1" s="12">
        <v>454</v>
      </c>
      <c r="DY1" s="45">
        <v>455</v>
      </c>
      <c r="DZ1" s="45">
        <v>456</v>
      </c>
      <c r="EA1" s="109">
        <v>457</v>
      </c>
      <c r="EB1" s="57">
        <v>458</v>
      </c>
      <c r="EC1" s="12">
        <v>459</v>
      </c>
      <c r="ED1" s="112">
        <v>460</v>
      </c>
      <c r="EE1" s="112">
        <v>461</v>
      </c>
      <c r="EF1" s="113">
        <v>462</v>
      </c>
      <c r="EG1" s="112">
        <v>463</v>
      </c>
      <c r="EH1" s="112">
        <v>464</v>
      </c>
      <c r="EI1" s="112">
        <v>465</v>
      </c>
      <c r="EJ1" s="108">
        <v>466</v>
      </c>
      <c r="EK1" s="112">
        <v>467</v>
      </c>
      <c r="EL1" s="45">
        <v>468</v>
      </c>
      <c r="EM1" s="57">
        <v>469</v>
      </c>
      <c r="EN1" s="114">
        <v>470</v>
      </c>
      <c r="EO1" s="112">
        <v>471</v>
      </c>
      <c r="EP1" s="112">
        <v>472</v>
      </c>
      <c r="EQ1" s="112">
        <v>473</v>
      </c>
      <c r="ER1" s="112">
        <v>474</v>
      </c>
      <c r="ES1" s="57">
        <v>475</v>
      </c>
      <c r="ET1" s="112">
        <v>476</v>
      </c>
      <c r="EU1" s="112">
        <v>477</v>
      </c>
      <c r="EV1" s="5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</row>
    <row r="2" spans="1:255" ht="12.75">
      <c r="A2" s="8">
        <v>1</v>
      </c>
      <c r="B2" s="8">
        <v>441</v>
      </c>
      <c r="C2" t="s">
        <v>45</v>
      </c>
      <c r="D2" t="s">
        <v>46</v>
      </c>
      <c r="E2" t="s">
        <v>47</v>
      </c>
      <c r="F2" s="8">
        <v>6.4</v>
      </c>
      <c r="G2" s="8">
        <v>0.3</v>
      </c>
      <c r="H2" s="8">
        <v>508</v>
      </c>
      <c r="I2" s="8">
        <v>51</v>
      </c>
      <c r="K2">
        <v>13.5</v>
      </c>
      <c r="L2" s="8">
        <v>4</v>
      </c>
      <c r="M2" s="23">
        <f>(K2-F2)/F2</f>
        <v>1.1093749999999998</v>
      </c>
      <c r="N2" s="83"/>
      <c r="O2">
        <v>23</v>
      </c>
      <c r="Q2" s="8">
        <v>1</v>
      </c>
      <c r="S2">
        <v>9.8</v>
      </c>
      <c r="W2" s="84" t="s">
        <v>405</v>
      </c>
      <c r="X2" s="4"/>
      <c r="Y2" s="4"/>
      <c r="Z2" s="60"/>
      <c r="AA2" t="s">
        <v>47</v>
      </c>
      <c r="AB2" s="4"/>
      <c r="AC2">
        <v>88</v>
      </c>
      <c r="AD2">
        <v>66</v>
      </c>
      <c r="AE2">
        <v>61</v>
      </c>
      <c r="AF2">
        <v>40</v>
      </c>
      <c r="AG2">
        <v>24</v>
      </c>
      <c r="AH2">
        <v>27</v>
      </c>
      <c r="AI2">
        <v>36</v>
      </c>
      <c r="AJ2">
        <v>37</v>
      </c>
      <c r="AK2">
        <v>56</v>
      </c>
      <c r="AL2">
        <v>73</v>
      </c>
      <c r="AN2">
        <v>23</v>
      </c>
      <c r="AO2">
        <v>16</v>
      </c>
      <c r="AP2">
        <v>15</v>
      </c>
      <c r="AQ2">
        <v>11</v>
      </c>
      <c r="AR2">
        <v>6</v>
      </c>
      <c r="AS2">
        <v>7</v>
      </c>
      <c r="AT2">
        <v>10</v>
      </c>
      <c r="AU2">
        <v>10</v>
      </c>
      <c r="AV2">
        <v>15</v>
      </c>
      <c r="AW2">
        <v>21</v>
      </c>
      <c r="AZ2">
        <f>(AW2+2*AN2+AO2)/4</f>
        <v>20.75</v>
      </c>
      <c r="BA2">
        <f>(AN2+2*AO2+AP2)/4</f>
        <v>17.5</v>
      </c>
      <c r="BB2">
        <f aca="true" t="shared" si="0" ref="BB2:BH5">(AO2+2*AP2+AQ2)/4</f>
        <v>14.25</v>
      </c>
      <c r="BC2">
        <f t="shared" si="0"/>
        <v>10.75</v>
      </c>
      <c r="BD2">
        <f t="shared" si="0"/>
        <v>7.5</v>
      </c>
      <c r="BE2">
        <f t="shared" si="0"/>
        <v>7.5</v>
      </c>
      <c r="BF2">
        <f t="shared" si="0"/>
        <v>9.25</v>
      </c>
      <c r="BG2">
        <f t="shared" si="0"/>
        <v>11.25</v>
      </c>
      <c r="BH2">
        <f t="shared" si="0"/>
        <v>15.25</v>
      </c>
      <c r="BI2">
        <f>(AV2+2*AW2+AN2)/4</f>
        <v>20</v>
      </c>
      <c r="BL2">
        <v>17</v>
      </c>
      <c r="BM2">
        <v>13</v>
      </c>
      <c r="BN2">
        <v>12</v>
      </c>
      <c r="BO2">
        <v>8</v>
      </c>
      <c r="BP2">
        <v>5</v>
      </c>
      <c r="BQ2">
        <v>5</v>
      </c>
      <c r="BR2">
        <v>7</v>
      </c>
      <c r="BS2">
        <v>7</v>
      </c>
      <c r="BT2">
        <v>11</v>
      </c>
      <c r="BU2">
        <v>14</v>
      </c>
      <c r="BW2" t="s">
        <v>48</v>
      </c>
      <c r="BX2" t="s">
        <v>49</v>
      </c>
      <c r="BY2">
        <f>MAX(BL2:BU2)</f>
        <v>17</v>
      </c>
      <c r="BZ2">
        <f>MIN(BL2:BU2)</f>
        <v>5</v>
      </c>
      <c r="CA2" s="27">
        <f>(BY2-BZ2)/4+BZ2</f>
        <v>8</v>
      </c>
      <c r="CC2">
        <f aca="true" t="shared" si="1" ref="CC2:CL5">IF(BL2&gt;$CA2,1,0)</f>
        <v>1</v>
      </c>
      <c r="CD2">
        <f t="shared" si="1"/>
        <v>1</v>
      </c>
      <c r="CE2">
        <f t="shared" si="1"/>
        <v>1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1</v>
      </c>
      <c r="CL2">
        <f t="shared" si="1"/>
        <v>1</v>
      </c>
      <c r="CM2" t="s">
        <v>47</v>
      </c>
      <c r="CN2" t="s">
        <v>60</v>
      </c>
      <c r="CO2">
        <f>MAX(AZ2:BI2)</f>
        <v>20.75</v>
      </c>
      <c r="CP2">
        <f>MIN(AZ2:BI2)</f>
        <v>7.5</v>
      </c>
      <c r="CQ2" s="27">
        <f>(CO2-CP2)/4+CP2</f>
        <v>10.8125</v>
      </c>
      <c r="CS2">
        <f>IF(AZ2&gt;$CQ2,1,0)</f>
        <v>1</v>
      </c>
      <c r="CT2">
        <f aca="true" t="shared" si="2" ref="CT2:DB5">IF(BA2&gt;$CQ2,1,0)</f>
        <v>1</v>
      </c>
      <c r="CU2">
        <f t="shared" si="2"/>
        <v>1</v>
      </c>
      <c r="CV2">
        <f t="shared" si="2"/>
        <v>0</v>
      </c>
      <c r="CW2">
        <f t="shared" si="2"/>
        <v>0</v>
      </c>
      <c r="CX2">
        <f t="shared" si="2"/>
        <v>0</v>
      </c>
      <c r="CY2">
        <f t="shared" si="2"/>
        <v>0</v>
      </c>
      <c r="CZ2">
        <f t="shared" si="2"/>
        <v>1</v>
      </c>
      <c r="DA2">
        <f t="shared" si="2"/>
        <v>1</v>
      </c>
      <c r="DB2">
        <f t="shared" si="2"/>
        <v>1</v>
      </c>
      <c r="DC2" s="8">
        <f>SUM(CS2:DB2)</f>
        <v>6</v>
      </c>
      <c r="DD2" t="s">
        <v>47</v>
      </c>
      <c r="DE2" s="8">
        <v>441</v>
      </c>
      <c r="DJ2" s="9" t="s">
        <v>47</v>
      </c>
      <c r="DK2" s="12">
        <v>6</v>
      </c>
      <c r="DL2" s="8">
        <v>5</v>
      </c>
      <c r="DM2" s="12">
        <v>8</v>
      </c>
      <c r="DN2" s="53">
        <v>5</v>
      </c>
      <c r="DO2" s="8">
        <v>7</v>
      </c>
      <c r="DP2" s="53">
        <v>5</v>
      </c>
      <c r="DQ2" s="8">
        <v>8</v>
      </c>
      <c r="DR2" s="12">
        <v>4</v>
      </c>
      <c r="DS2" s="109">
        <v>7</v>
      </c>
      <c r="DT2" s="8">
        <v>4</v>
      </c>
      <c r="DU2" s="8">
        <v>6</v>
      </c>
      <c r="DV2" s="8">
        <v>6</v>
      </c>
      <c r="DW2" s="8">
        <v>3</v>
      </c>
      <c r="DX2" s="12">
        <v>8</v>
      </c>
      <c r="DY2" s="8">
        <v>4</v>
      </c>
      <c r="DZ2" s="8">
        <v>6</v>
      </c>
      <c r="EA2" s="109">
        <v>7</v>
      </c>
      <c r="EB2" s="12">
        <v>8</v>
      </c>
      <c r="EC2" s="12">
        <v>7</v>
      </c>
      <c r="ED2" s="8">
        <v>7</v>
      </c>
      <c r="EE2" s="8">
        <v>6</v>
      </c>
      <c r="EF2" s="114">
        <v>7</v>
      </c>
      <c r="EG2" s="53">
        <v>8</v>
      </c>
      <c r="EH2" s="53">
        <v>6</v>
      </c>
      <c r="EI2" s="53">
        <v>5</v>
      </c>
      <c r="EJ2" s="108">
        <v>7</v>
      </c>
      <c r="EK2" s="8">
        <v>5</v>
      </c>
      <c r="EL2" s="53">
        <v>5</v>
      </c>
      <c r="EM2" s="57">
        <v>8</v>
      </c>
      <c r="EN2" s="113">
        <v>6</v>
      </c>
      <c r="EO2" s="8">
        <v>4</v>
      </c>
      <c r="EP2" s="53">
        <v>6</v>
      </c>
      <c r="EQ2" s="53">
        <v>5</v>
      </c>
      <c r="ER2" s="8">
        <v>4</v>
      </c>
      <c r="ES2" s="12">
        <v>5</v>
      </c>
      <c r="ET2" s="8">
        <v>6</v>
      </c>
      <c r="EU2" s="8">
        <v>7</v>
      </c>
      <c r="EV2" s="5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2.75">
      <c r="A3" s="8">
        <v>1</v>
      </c>
      <c r="B3" s="8">
        <v>441</v>
      </c>
      <c r="C3" t="s">
        <v>45</v>
      </c>
      <c r="D3" t="s">
        <v>54</v>
      </c>
      <c r="E3" t="s">
        <v>131</v>
      </c>
      <c r="F3" s="8">
        <v>6.4</v>
      </c>
      <c r="G3" s="8">
        <v>0.3</v>
      </c>
      <c r="H3" s="8">
        <v>531</v>
      </c>
      <c r="I3" s="8">
        <v>54</v>
      </c>
      <c r="K3">
        <v>11.7</v>
      </c>
      <c r="L3" s="8">
        <v>4</v>
      </c>
      <c r="N3" s="28">
        <f>(K3-K2)/K2</f>
        <v>-0.1333333333333334</v>
      </c>
      <c r="O3">
        <v>21</v>
      </c>
      <c r="P3" s="28">
        <f>(O3-O2)/O2</f>
        <v>-0.08695652173913043</v>
      </c>
      <c r="Q3" s="8">
        <v>2</v>
      </c>
      <c r="R3" s="12">
        <v>1</v>
      </c>
      <c r="S3">
        <v>11.7</v>
      </c>
      <c r="T3" s="28">
        <f>(S3-S2)/S2</f>
        <v>0.19387755102040802</v>
      </c>
      <c r="W3" t="s">
        <v>406</v>
      </c>
      <c r="X3" t="s">
        <v>406</v>
      </c>
      <c r="Y3" s="38" t="s">
        <v>195</v>
      </c>
      <c r="Z3" s="8">
        <v>0</v>
      </c>
      <c r="AA3" t="s">
        <v>131</v>
      </c>
      <c r="AC3">
        <v>80</v>
      </c>
      <c r="AD3">
        <v>91</v>
      </c>
      <c r="AE3">
        <v>80</v>
      </c>
      <c r="AF3">
        <v>70</v>
      </c>
      <c r="AG3">
        <v>53</v>
      </c>
      <c r="AH3">
        <v>46</v>
      </c>
      <c r="AI3">
        <v>19</v>
      </c>
      <c r="AJ3">
        <v>15</v>
      </c>
      <c r="AK3">
        <v>28</v>
      </c>
      <c r="AL3">
        <v>49</v>
      </c>
      <c r="AN3">
        <v>18</v>
      </c>
      <c r="AO3">
        <v>21</v>
      </c>
      <c r="AP3">
        <v>18</v>
      </c>
      <c r="AQ3">
        <v>16</v>
      </c>
      <c r="AR3">
        <v>13</v>
      </c>
      <c r="AS3">
        <v>11</v>
      </c>
      <c r="AT3">
        <v>4</v>
      </c>
      <c r="AU3">
        <v>3</v>
      </c>
      <c r="AV3">
        <v>6</v>
      </c>
      <c r="AW3">
        <v>10</v>
      </c>
      <c r="AZ3">
        <f>(AW3+2*AN3+AO3)/4</f>
        <v>16.75</v>
      </c>
      <c r="BA3">
        <f>(AN3+2*AO3+AP3)/4</f>
        <v>19.5</v>
      </c>
      <c r="BB3">
        <f t="shared" si="0"/>
        <v>18.25</v>
      </c>
      <c r="BC3">
        <f t="shared" si="0"/>
        <v>15.75</v>
      </c>
      <c r="BD3">
        <f t="shared" si="0"/>
        <v>13.25</v>
      </c>
      <c r="BE3">
        <f t="shared" si="0"/>
        <v>9.75</v>
      </c>
      <c r="BF3">
        <f t="shared" si="0"/>
        <v>5.5</v>
      </c>
      <c r="BG3">
        <f t="shared" si="0"/>
        <v>4</v>
      </c>
      <c r="BH3">
        <f t="shared" si="0"/>
        <v>6.25</v>
      </c>
      <c r="BI3">
        <f>(AV3+2*AW3+AN3)/4</f>
        <v>11</v>
      </c>
      <c r="BL3">
        <v>15</v>
      </c>
      <c r="BM3">
        <v>17</v>
      </c>
      <c r="BN3">
        <v>15</v>
      </c>
      <c r="BO3">
        <v>13</v>
      </c>
      <c r="BP3">
        <v>10</v>
      </c>
      <c r="BQ3">
        <v>9</v>
      </c>
      <c r="BR3">
        <v>4</v>
      </c>
      <c r="BS3">
        <v>3</v>
      </c>
      <c r="BT3">
        <v>5</v>
      </c>
      <c r="BU3">
        <v>9</v>
      </c>
      <c r="BW3" t="s">
        <v>48</v>
      </c>
      <c r="BX3" t="s">
        <v>49</v>
      </c>
      <c r="BY3">
        <f>MAX(BL3:BU3)</f>
        <v>17</v>
      </c>
      <c r="BZ3">
        <f>MIN(BL3:BU3)</f>
        <v>3</v>
      </c>
      <c r="CA3" s="27">
        <f>(BY3-BZ3)/4+BZ3</f>
        <v>6.5</v>
      </c>
      <c r="CC3">
        <f t="shared" si="1"/>
        <v>1</v>
      </c>
      <c r="CD3">
        <f t="shared" si="1"/>
        <v>1</v>
      </c>
      <c r="CE3">
        <f t="shared" si="1"/>
        <v>1</v>
      </c>
      <c r="CF3">
        <f t="shared" si="1"/>
        <v>1</v>
      </c>
      <c r="CG3">
        <f t="shared" si="1"/>
        <v>1</v>
      </c>
      <c r="CH3">
        <f t="shared" si="1"/>
        <v>1</v>
      </c>
      <c r="CI3">
        <f t="shared" si="1"/>
        <v>0</v>
      </c>
      <c r="CJ3">
        <f t="shared" si="1"/>
        <v>0</v>
      </c>
      <c r="CK3">
        <f t="shared" si="1"/>
        <v>0</v>
      </c>
      <c r="CL3">
        <f t="shared" si="1"/>
        <v>1</v>
      </c>
      <c r="CM3" t="s">
        <v>131</v>
      </c>
      <c r="CO3">
        <f>MAX(AZ3:BI3)</f>
        <v>19.5</v>
      </c>
      <c r="CP3">
        <f>MIN(AZ3:BI3)</f>
        <v>4</v>
      </c>
      <c r="CQ3" s="27">
        <f>(CO3-CP3)/4+CP3</f>
        <v>7.875</v>
      </c>
      <c r="CS3">
        <f>IF(AZ3&gt;$CQ3,1,0)</f>
        <v>1</v>
      </c>
      <c r="CT3">
        <f t="shared" si="2"/>
        <v>1</v>
      </c>
      <c r="CU3">
        <f t="shared" si="2"/>
        <v>1</v>
      </c>
      <c r="CV3">
        <f t="shared" si="2"/>
        <v>1</v>
      </c>
      <c r="CW3">
        <f t="shared" si="2"/>
        <v>1</v>
      </c>
      <c r="CX3">
        <f t="shared" si="2"/>
        <v>1</v>
      </c>
      <c r="CY3">
        <f t="shared" si="2"/>
        <v>0</v>
      </c>
      <c r="CZ3">
        <f t="shared" si="2"/>
        <v>0</v>
      </c>
      <c r="DA3">
        <f t="shared" si="2"/>
        <v>0</v>
      </c>
      <c r="DB3">
        <f t="shared" si="2"/>
        <v>1</v>
      </c>
      <c r="DC3" s="8">
        <f aca="true" t="shared" si="3" ref="DC3:DC66">SUM(CS3:DB3)</f>
        <v>7</v>
      </c>
      <c r="DD3" t="s">
        <v>131</v>
      </c>
      <c r="DE3" s="8">
        <v>441</v>
      </c>
      <c r="DJ3" s="9" t="s">
        <v>131</v>
      </c>
      <c r="DK3" s="12">
        <v>7</v>
      </c>
      <c r="DL3" s="8">
        <v>6</v>
      </c>
      <c r="DM3" s="12">
        <v>8</v>
      </c>
      <c r="DN3" s="53">
        <v>7</v>
      </c>
      <c r="DO3" s="53">
        <v>4</v>
      </c>
      <c r="DP3" s="8">
        <v>6</v>
      </c>
      <c r="DQ3" s="8">
        <v>7</v>
      </c>
      <c r="DR3" s="12">
        <v>4</v>
      </c>
      <c r="DS3" s="109">
        <v>6</v>
      </c>
      <c r="DT3" s="8">
        <v>5</v>
      </c>
      <c r="DU3" s="8">
        <v>4</v>
      </c>
      <c r="DV3" s="8"/>
      <c r="DW3" s="8">
        <v>8</v>
      </c>
      <c r="DX3" s="12">
        <v>4</v>
      </c>
      <c r="DY3" s="8">
        <v>7</v>
      </c>
      <c r="DZ3" s="8">
        <v>7</v>
      </c>
      <c r="EA3" s="109">
        <v>6</v>
      </c>
      <c r="EB3" s="12">
        <v>5</v>
      </c>
      <c r="EC3" s="12">
        <v>3</v>
      </c>
      <c r="ED3" s="8">
        <v>6</v>
      </c>
      <c r="EE3" s="8">
        <v>8</v>
      </c>
      <c r="EF3" s="113">
        <v>7</v>
      </c>
      <c r="EG3" s="53"/>
      <c r="EH3" s="53">
        <v>4</v>
      </c>
      <c r="EI3" s="8">
        <v>5</v>
      </c>
      <c r="EJ3" s="108">
        <v>7</v>
      </c>
      <c r="EK3" s="8">
        <v>7</v>
      </c>
      <c r="EL3" s="8">
        <v>5</v>
      </c>
      <c r="EM3" s="57"/>
      <c r="EN3" s="113">
        <v>6</v>
      </c>
      <c r="EO3" s="8">
        <v>5</v>
      </c>
      <c r="EP3" s="8">
        <v>7</v>
      </c>
      <c r="EQ3" s="8">
        <v>5</v>
      </c>
      <c r="ER3" s="8">
        <v>6</v>
      </c>
      <c r="ES3" s="12">
        <v>6</v>
      </c>
      <c r="ET3" s="8">
        <v>7</v>
      </c>
      <c r="EU3" s="8">
        <v>8</v>
      </c>
      <c r="EV3" s="5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2.75">
      <c r="A4" s="8">
        <v>1</v>
      </c>
      <c r="B4" s="8">
        <v>441</v>
      </c>
      <c r="C4" t="s">
        <v>45</v>
      </c>
      <c r="D4" t="s">
        <v>52</v>
      </c>
      <c r="E4" s="5" t="s">
        <v>393</v>
      </c>
      <c r="F4" s="8">
        <v>6.4</v>
      </c>
      <c r="G4" s="8">
        <v>0.1</v>
      </c>
      <c r="H4" s="8">
        <v>473</v>
      </c>
      <c r="I4" s="8">
        <v>48</v>
      </c>
      <c r="K4">
        <v>12.4</v>
      </c>
      <c r="L4" s="8">
        <v>2</v>
      </c>
      <c r="N4" s="28">
        <f>(K4-K2)/K2</f>
        <v>-0.08148148148148146</v>
      </c>
      <c r="O4">
        <v>32</v>
      </c>
      <c r="P4" s="28">
        <f>(O4-O2)/O2</f>
        <v>0.391304347826087</v>
      </c>
      <c r="Q4" s="8">
        <v>2</v>
      </c>
      <c r="R4" s="12">
        <v>1</v>
      </c>
      <c r="S4">
        <v>18</v>
      </c>
      <c r="T4" s="28">
        <f>(S4-S2)/S2</f>
        <v>0.8367346938775508</v>
      </c>
      <c r="W4" t="s">
        <v>406</v>
      </c>
      <c r="X4" s="38" t="s">
        <v>195</v>
      </c>
      <c r="Y4" s="39" t="s">
        <v>197</v>
      </c>
      <c r="Z4" s="8">
        <v>0</v>
      </c>
      <c r="AA4" s="5" t="s">
        <v>393</v>
      </c>
      <c r="AC4">
        <v>77</v>
      </c>
      <c r="AD4">
        <v>124</v>
      </c>
      <c r="AE4">
        <v>82</v>
      </c>
      <c r="AF4">
        <v>52</v>
      </c>
      <c r="AG4">
        <v>25</v>
      </c>
      <c r="AH4">
        <v>15</v>
      </c>
      <c r="AI4">
        <v>20</v>
      </c>
      <c r="AJ4">
        <v>10</v>
      </c>
      <c r="AK4">
        <v>27</v>
      </c>
      <c r="AL4">
        <v>41</v>
      </c>
      <c r="AN4">
        <v>20</v>
      </c>
      <c r="AO4">
        <v>32</v>
      </c>
      <c r="AP4">
        <v>21</v>
      </c>
      <c r="AQ4">
        <v>14</v>
      </c>
      <c r="AR4">
        <v>6</v>
      </c>
      <c r="AS4">
        <v>4</v>
      </c>
      <c r="AT4">
        <v>6</v>
      </c>
      <c r="AU4">
        <v>2</v>
      </c>
      <c r="AV4">
        <v>6</v>
      </c>
      <c r="AW4">
        <v>10</v>
      </c>
      <c r="AZ4">
        <f>(AW4+2*AN4+AO4)/4</f>
        <v>20.5</v>
      </c>
      <c r="BA4">
        <f>(AN4+2*AO4+AP4)/4</f>
        <v>26.25</v>
      </c>
      <c r="BB4">
        <f t="shared" si="0"/>
        <v>22</v>
      </c>
      <c r="BC4">
        <f t="shared" si="0"/>
        <v>13.75</v>
      </c>
      <c r="BD4">
        <f t="shared" si="0"/>
        <v>7.5</v>
      </c>
      <c r="BE4">
        <f t="shared" si="0"/>
        <v>5</v>
      </c>
      <c r="BF4">
        <f t="shared" si="0"/>
        <v>4.5</v>
      </c>
      <c r="BG4">
        <f t="shared" si="0"/>
        <v>4</v>
      </c>
      <c r="BH4">
        <f t="shared" si="0"/>
        <v>6</v>
      </c>
      <c r="BI4">
        <f>(AV4+2*AW4+AN4)/4</f>
        <v>11.5</v>
      </c>
      <c r="BL4">
        <v>16</v>
      </c>
      <c r="BM4">
        <v>26</v>
      </c>
      <c r="BN4">
        <v>17</v>
      </c>
      <c r="BO4">
        <v>11</v>
      </c>
      <c r="BP4">
        <v>5</v>
      </c>
      <c r="BQ4">
        <v>3</v>
      </c>
      <c r="BR4">
        <v>4</v>
      </c>
      <c r="BS4">
        <v>2</v>
      </c>
      <c r="BT4">
        <v>6</v>
      </c>
      <c r="BU4">
        <v>9</v>
      </c>
      <c r="BW4" t="s">
        <v>48</v>
      </c>
      <c r="BX4" t="s">
        <v>49</v>
      </c>
      <c r="BY4">
        <f>MAX(BL4:BU4)</f>
        <v>26</v>
      </c>
      <c r="BZ4">
        <f>MIN(BL4:BU4)</f>
        <v>2</v>
      </c>
      <c r="CA4" s="27">
        <f>(BY4-BZ4)/4+BZ4</f>
        <v>8</v>
      </c>
      <c r="CC4">
        <f t="shared" si="1"/>
        <v>1</v>
      </c>
      <c r="CD4">
        <f t="shared" si="1"/>
        <v>1</v>
      </c>
      <c r="CE4">
        <f t="shared" si="1"/>
        <v>1</v>
      </c>
      <c r="CF4">
        <f t="shared" si="1"/>
        <v>1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1</v>
      </c>
      <c r="CM4" s="5" t="s">
        <v>393</v>
      </c>
      <c r="CO4">
        <f>MAX(AZ4:BI4)</f>
        <v>26.25</v>
      </c>
      <c r="CP4">
        <f>MIN(AZ4:BI4)</f>
        <v>4</v>
      </c>
      <c r="CQ4" s="27">
        <f>(CO4-CP4)/4+CP4</f>
        <v>9.5625</v>
      </c>
      <c r="CS4">
        <f>IF(AZ4&gt;$CQ4,1,0)</f>
        <v>1</v>
      </c>
      <c r="CT4">
        <f t="shared" si="2"/>
        <v>1</v>
      </c>
      <c r="CU4">
        <f t="shared" si="2"/>
        <v>1</v>
      </c>
      <c r="CV4">
        <f t="shared" si="2"/>
        <v>1</v>
      </c>
      <c r="CW4">
        <f t="shared" si="2"/>
        <v>0</v>
      </c>
      <c r="CX4">
        <f t="shared" si="2"/>
        <v>0</v>
      </c>
      <c r="CY4">
        <f t="shared" si="2"/>
        <v>0</v>
      </c>
      <c r="CZ4">
        <f t="shared" si="2"/>
        <v>0</v>
      </c>
      <c r="DA4">
        <f t="shared" si="2"/>
        <v>0</v>
      </c>
      <c r="DB4">
        <f t="shared" si="2"/>
        <v>1</v>
      </c>
      <c r="DC4" s="8">
        <f t="shared" si="3"/>
        <v>5</v>
      </c>
      <c r="DD4" s="5" t="s">
        <v>393</v>
      </c>
      <c r="DE4" s="8">
        <v>441</v>
      </c>
      <c r="DJ4" s="9" t="s">
        <v>395</v>
      </c>
      <c r="DK4" s="12"/>
      <c r="DL4" s="8">
        <v>4</v>
      </c>
      <c r="DM4" s="12">
        <v>7</v>
      </c>
      <c r="DN4" s="53">
        <v>7</v>
      </c>
      <c r="DO4" s="53">
        <v>7</v>
      </c>
      <c r="DQ4" s="8">
        <v>8</v>
      </c>
      <c r="DR4" s="12"/>
      <c r="DS4" s="109">
        <v>6</v>
      </c>
      <c r="DT4" s="8">
        <v>5</v>
      </c>
      <c r="DU4" s="8">
        <v>4</v>
      </c>
      <c r="DV4" s="8">
        <v>4</v>
      </c>
      <c r="DW4" s="8">
        <v>8</v>
      </c>
      <c r="DX4" s="12">
        <v>5</v>
      </c>
      <c r="DY4" s="8">
        <v>7</v>
      </c>
      <c r="DZ4" s="8">
        <v>6</v>
      </c>
      <c r="EA4" s="109">
        <v>5</v>
      </c>
      <c r="EB4" s="12">
        <v>5</v>
      </c>
      <c r="EC4" s="12"/>
      <c r="ED4" s="53" t="s">
        <v>51</v>
      </c>
      <c r="EE4" s="8"/>
      <c r="EF4" s="114">
        <v>6</v>
      </c>
      <c r="EG4" s="53"/>
      <c r="EH4" s="53"/>
      <c r="EI4" s="53">
        <v>6</v>
      </c>
      <c r="EJ4" s="108"/>
      <c r="EK4" s="53">
        <v>7</v>
      </c>
      <c r="EL4" s="8"/>
      <c r="EM4" s="57"/>
      <c r="EN4" s="114">
        <v>6</v>
      </c>
      <c r="EO4" s="53">
        <v>5</v>
      </c>
      <c r="EP4" s="53">
        <v>7</v>
      </c>
      <c r="EQ4" s="53">
        <v>4</v>
      </c>
      <c r="ER4" s="53">
        <v>5</v>
      </c>
      <c r="ES4" s="57">
        <v>5</v>
      </c>
      <c r="ET4" s="53">
        <v>7</v>
      </c>
      <c r="EU4" s="8">
        <v>6</v>
      </c>
      <c r="EV4" s="5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2.75">
      <c r="A5" s="8">
        <v>1</v>
      </c>
      <c r="B5" s="8">
        <v>441</v>
      </c>
      <c r="C5" t="s">
        <v>45</v>
      </c>
      <c r="D5" t="s">
        <v>46</v>
      </c>
      <c r="E5" t="s">
        <v>394</v>
      </c>
      <c r="F5" s="8">
        <v>6.4</v>
      </c>
      <c r="G5" s="8">
        <v>0.3</v>
      </c>
      <c r="H5" s="8">
        <v>597</v>
      </c>
      <c r="I5" s="8">
        <v>45</v>
      </c>
      <c r="K5">
        <v>14.5</v>
      </c>
      <c r="L5" s="8">
        <v>3</v>
      </c>
      <c r="N5" s="28">
        <f>(K5-K2)/K2</f>
        <v>0.07407407407407407</v>
      </c>
      <c r="O5">
        <v>37</v>
      </c>
      <c r="P5" s="28">
        <f>(O5-O2)/O2</f>
        <v>0.6086956521739131</v>
      </c>
      <c r="Q5" s="8">
        <v>3</v>
      </c>
      <c r="R5" s="12">
        <v>2</v>
      </c>
      <c r="S5">
        <v>19.2</v>
      </c>
      <c r="T5" s="28">
        <f>(S5-S2)/S2</f>
        <v>0.9591836734693875</v>
      </c>
      <c r="W5" t="s">
        <v>406</v>
      </c>
      <c r="X5" s="39" t="s">
        <v>197</v>
      </c>
      <c r="Y5" t="s">
        <v>407</v>
      </c>
      <c r="Z5" s="8" t="s">
        <v>73</v>
      </c>
      <c r="AA5" t="s">
        <v>394</v>
      </c>
      <c r="AC5">
        <v>62</v>
      </c>
      <c r="AD5">
        <v>120</v>
      </c>
      <c r="AE5">
        <v>148</v>
      </c>
      <c r="AF5">
        <v>118</v>
      </c>
      <c r="AG5">
        <v>34</v>
      </c>
      <c r="AH5">
        <v>8</v>
      </c>
      <c r="AI5">
        <v>26</v>
      </c>
      <c r="AJ5">
        <v>16</v>
      </c>
      <c r="AK5">
        <v>17</v>
      </c>
      <c r="AL5">
        <v>48</v>
      </c>
      <c r="AN5">
        <v>16</v>
      </c>
      <c r="AO5">
        <v>30</v>
      </c>
      <c r="AP5">
        <v>37</v>
      </c>
      <c r="AQ5">
        <v>31</v>
      </c>
      <c r="AR5">
        <v>9</v>
      </c>
      <c r="AS5">
        <v>2</v>
      </c>
      <c r="AT5">
        <v>7</v>
      </c>
      <c r="AU5">
        <v>4</v>
      </c>
      <c r="AV5">
        <v>4</v>
      </c>
      <c r="AW5">
        <v>12</v>
      </c>
      <c r="AZ5">
        <f>(AW5+2*AN5+AO5)/4</f>
        <v>18.5</v>
      </c>
      <c r="BA5">
        <f>(AN5+2*AO5+AP5)/4</f>
        <v>28.25</v>
      </c>
      <c r="BB5">
        <f t="shared" si="0"/>
        <v>33.75</v>
      </c>
      <c r="BC5">
        <f t="shared" si="0"/>
        <v>27</v>
      </c>
      <c r="BD5">
        <f t="shared" si="0"/>
        <v>12.75</v>
      </c>
      <c r="BE5">
        <f t="shared" si="0"/>
        <v>5</v>
      </c>
      <c r="BF5">
        <f t="shared" si="0"/>
        <v>5</v>
      </c>
      <c r="BG5">
        <f t="shared" si="0"/>
        <v>4.75</v>
      </c>
      <c r="BH5">
        <f t="shared" si="0"/>
        <v>6</v>
      </c>
      <c r="BI5">
        <f>(AV5+2*AW5+AN5)/4</f>
        <v>11</v>
      </c>
      <c r="BL5">
        <v>10</v>
      </c>
      <c r="BM5">
        <v>20</v>
      </c>
      <c r="BN5">
        <v>25</v>
      </c>
      <c r="BO5">
        <v>20</v>
      </c>
      <c r="BP5">
        <v>6</v>
      </c>
      <c r="BQ5">
        <v>1</v>
      </c>
      <c r="BR5">
        <v>4</v>
      </c>
      <c r="BS5">
        <v>3</v>
      </c>
      <c r="BT5">
        <v>3</v>
      </c>
      <c r="BU5">
        <v>8</v>
      </c>
      <c r="BW5" t="s">
        <v>48</v>
      </c>
      <c r="BX5" t="s">
        <v>49</v>
      </c>
      <c r="BY5">
        <f>MAX(BL5:BU5)</f>
        <v>25</v>
      </c>
      <c r="BZ5">
        <f>MIN(BL5:BU5)</f>
        <v>1</v>
      </c>
      <c r="CA5" s="27">
        <f>(BY5-BZ5)/4+BZ5</f>
        <v>7</v>
      </c>
      <c r="CC5">
        <f t="shared" si="1"/>
        <v>1</v>
      </c>
      <c r="CD5">
        <f t="shared" si="1"/>
        <v>1</v>
      </c>
      <c r="CE5">
        <f t="shared" si="1"/>
        <v>1</v>
      </c>
      <c r="CF5">
        <f t="shared" si="1"/>
        <v>1</v>
      </c>
      <c r="CG5">
        <f t="shared" si="1"/>
        <v>0</v>
      </c>
      <c r="CH5">
        <f t="shared" si="1"/>
        <v>0</v>
      </c>
      <c r="CI5">
        <f t="shared" si="1"/>
        <v>0</v>
      </c>
      <c r="CJ5">
        <f t="shared" si="1"/>
        <v>0</v>
      </c>
      <c r="CK5">
        <f t="shared" si="1"/>
        <v>0</v>
      </c>
      <c r="CL5">
        <f t="shared" si="1"/>
        <v>1</v>
      </c>
      <c r="CM5" t="s">
        <v>394</v>
      </c>
      <c r="CO5">
        <f>MAX(AZ5:BI5)</f>
        <v>33.75</v>
      </c>
      <c r="CP5">
        <f>MIN(AZ5:BI5)</f>
        <v>4.75</v>
      </c>
      <c r="CQ5" s="27">
        <f>(CO5-CP5)/4+CP5</f>
        <v>12</v>
      </c>
      <c r="CS5">
        <f>IF(AZ5&gt;$CQ5,1,0)</f>
        <v>1</v>
      </c>
      <c r="CT5">
        <f t="shared" si="2"/>
        <v>1</v>
      </c>
      <c r="CU5">
        <f t="shared" si="2"/>
        <v>1</v>
      </c>
      <c r="CV5">
        <f t="shared" si="2"/>
        <v>1</v>
      </c>
      <c r="CW5">
        <f t="shared" si="2"/>
        <v>1</v>
      </c>
      <c r="CX5">
        <f t="shared" si="2"/>
        <v>0</v>
      </c>
      <c r="CY5">
        <f t="shared" si="2"/>
        <v>0</v>
      </c>
      <c r="CZ5">
        <f t="shared" si="2"/>
        <v>0</v>
      </c>
      <c r="DA5">
        <f t="shared" si="2"/>
        <v>0</v>
      </c>
      <c r="DB5">
        <f t="shared" si="2"/>
        <v>0</v>
      </c>
      <c r="DC5" s="8">
        <f t="shared" si="3"/>
        <v>5</v>
      </c>
      <c r="DD5" t="s">
        <v>394</v>
      </c>
      <c r="DE5" s="8">
        <v>441</v>
      </c>
      <c r="DJ5" s="9" t="s">
        <v>396</v>
      </c>
      <c r="DK5" s="12"/>
      <c r="DL5" s="8">
        <v>5</v>
      </c>
      <c r="DM5" s="12">
        <v>9</v>
      </c>
      <c r="DN5" s="5"/>
      <c r="DO5" s="8">
        <v>7</v>
      </c>
      <c r="DQ5" s="5"/>
      <c r="DR5" s="12">
        <v>4</v>
      </c>
      <c r="DS5" s="109">
        <v>5</v>
      </c>
      <c r="DT5" s="8">
        <v>5</v>
      </c>
      <c r="DU5" s="8">
        <v>3</v>
      </c>
      <c r="DV5" s="8">
        <v>6</v>
      </c>
      <c r="DW5" s="9"/>
      <c r="DX5" s="12">
        <v>5</v>
      </c>
      <c r="DY5" s="8">
        <v>6</v>
      </c>
      <c r="DZ5" s="8">
        <v>7</v>
      </c>
      <c r="EA5" s="109">
        <v>5</v>
      </c>
      <c r="EB5" s="12">
        <v>5</v>
      </c>
      <c r="EC5" s="12"/>
      <c r="ED5" s="53"/>
      <c r="EE5" s="8"/>
      <c r="EF5" s="114">
        <v>5</v>
      </c>
      <c r="EG5" s="53">
        <v>5</v>
      </c>
      <c r="EH5" s="53"/>
      <c r="EI5" s="53">
        <v>7</v>
      </c>
      <c r="EJ5" s="108">
        <v>6</v>
      </c>
      <c r="EK5" s="55" t="s">
        <v>51</v>
      </c>
      <c r="EL5" s="53">
        <v>5</v>
      </c>
      <c r="EM5" s="57">
        <v>6</v>
      </c>
      <c r="EN5" s="114">
        <v>6</v>
      </c>
      <c r="EO5" s="53">
        <v>5</v>
      </c>
      <c r="EP5" s="53"/>
      <c r="EQ5" s="53">
        <v>4</v>
      </c>
      <c r="ER5" s="53">
        <v>6</v>
      </c>
      <c r="ES5" s="57">
        <v>5</v>
      </c>
      <c r="ET5" s="53">
        <v>7</v>
      </c>
      <c r="EU5" s="8">
        <v>6</v>
      </c>
      <c r="EV5" s="5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3" customFormat="1" ht="12.75">
      <c r="A6" s="33"/>
      <c r="B6" s="33"/>
      <c r="F6" s="33"/>
      <c r="G6" s="33"/>
      <c r="H6" s="33"/>
      <c r="I6" s="33"/>
      <c r="J6" s="33"/>
      <c r="L6" s="33"/>
      <c r="N6" s="85"/>
      <c r="P6" s="85"/>
      <c r="Q6" s="33"/>
      <c r="R6" s="36"/>
      <c r="T6" s="85"/>
      <c r="Z6" s="33"/>
      <c r="BL6" s="86">
        <f>AC5/$H5*100</f>
        <v>10.385259631490786</v>
      </c>
      <c r="BV6"/>
      <c r="CA6" s="87"/>
      <c r="DC6" s="8" t="s">
        <v>51</v>
      </c>
      <c r="DE6" s="33"/>
      <c r="DF6" s="76"/>
      <c r="DG6" s="53"/>
      <c r="DH6" s="53"/>
      <c r="DI6" s="53"/>
      <c r="DJ6" s="9" t="s">
        <v>393</v>
      </c>
      <c r="DK6" s="12">
        <v>5</v>
      </c>
      <c r="DL6" s="8">
        <v>5</v>
      </c>
      <c r="DM6" s="12"/>
      <c r="DN6"/>
      <c r="DO6" s="8">
        <v>7</v>
      </c>
      <c r="DP6" s="53">
        <v>5</v>
      </c>
      <c r="DQ6"/>
      <c r="DR6" s="12">
        <v>4</v>
      </c>
      <c r="DS6" s="109">
        <v>4</v>
      </c>
      <c r="DT6" s="8">
        <v>4</v>
      </c>
      <c r="DU6" s="8">
        <v>5</v>
      </c>
      <c r="DV6" s="8">
        <v>4</v>
      </c>
      <c r="DW6" s="9"/>
      <c r="DX6" s="12">
        <v>5</v>
      </c>
      <c r="DY6" s="8">
        <v>6</v>
      </c>
      <c r="DZ6" s="9" t="s">
        <v>51</v>
      </c>
      <c r="EA6" s="9"/>
      <c r="EB6" s="97">
        <v>5</v>
      </c>
      <c r="EC6" s="12">
        <v>4</v>
      </c>
      <c r="ED6" s="53">
        <v>6</v>
      </c>
      <c r="EE6" s="53">
        <v>5</v>
      </c>
      <c r="EF6" s="114">
        <v>6</v>
      </c>
      <c r="EG6" s="53">
        <v>7</v>
      </c>
      <c r="EH6" s="53">
        <v>6</v>
      </c>
      <c r="EI6" s="53">
        <v>6</v>
      </c>
      <c r="EJ6" s="108">
        <v>5</v>
      </c>
      <c r="EK6" s="55" t="s">
        <v>51</v>
      </c>
      <c r="EL6" s="53">
        <v>4</v>
      </c>
      <c r="EM6" s="57">
        <v>6</v>
      </c>
      <c r="EN6" s="114">
        <v>5</v>
      </c>
      <c r="EO6" s="53">
        <v>4</v>
      </c>
      <c r="EP6" s="53">
        <v>8</v>
      </c>
      <c r="EQ6" s="53">
        <v>4</v>
      </c>
      <c r="ER6" s="53">
        <v>4</v>
      </c>
      <c r="ES6" s="57">
        <v>5</v>
      </c>
      <c r="ET6" s="53">
        <v>7</v>
      </c>
      <c r="EU6" s="53">
        <v>7</v>
      </c>
      <c r="EV6" s="5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5:255" ht="12.75">
      <c r="O7" t="s">
        <v>51</v>
      </c>
      <c r="DC7" s="8">
        <v>442</v>
      </c>
      <c r="DJ7" s="9" t="s">
        <v>394</v>
      </c>
      <c r="DK7" s="12">
        <v>5</v>
      </c>
      <c r="DL7" s="8">
        <v>5</v>
      </c>
      <c r="DM7" s="12">
        <v>5</v>
      </c>
      <c r="DO7" s="8">
        <v>6</v>
      </c>
      <c r="DP7" s="53">
        <v>6</v>
      </c>
      <c r="DQ7"/>
      <c r="DR7" s="12">
        <v>3</v>
      </c>
      <c r="DT7" s="8">
        <v>4</v>
      </c>
      <c r="DU7" s="8">
        <v>4</v>
      </c>
      <c r="DV7" s="8">
        <v>6</v>
      </c>
      <c r="DW7" s="9"/>
      <c r="DX7" s="12">
        <v>5</v>
      </c>
      <c r="DY7" s="8">
        <v>6</v>
      </c>
      <c r="DZ7" s="9" t="s">
        <v>51</v>
      </c>
      <c r="EA7" s="9"/>
      <c r="EB7" s="12">
        <v>6</v>
      </c>
      <c r="EC7" s="53" t="s">
        <v>51</v>
      </c>
      <c r="EE7" s="55"/>
      <c r="EF7" s="114">
        <v>6</v>
      </c>
      <c r="EG7" s="53">
        <v>6</v>
      </c>
      <c r="EH7" s="53">
        <v>4</v>
      </c>
      <c r="EI7" s="74">
        <v>7</v>
      </c>
      <c r="EJ7" s="55" t="s">
        <v>51</v>
      </c>
      <c r="EL7" s="53">
        <v>7</v>
      </c>
      <c r="EM7" s="57">
        <v>6</v>
      </c>
      <c r="EN7" s="114">
        <v>5</v>
      </c>
      <c r="EO7" s="53">
        <v>5</v>
      </c>
      <c r="EP7" s="53">
        <v>7</v>
      </c>
      <c r="EQ7" s="53">
        <v>7</v>
      </c>
      <c r="ER7" s="53">
        <v>7</v>
      </c>
      <c r="ES7" s="57">
        <v>4</v>
      </c>
      <c r="ET7" s="53">
        <v>7</v>
      </c>
      <c r="EU7" s="53">
        <v>8</v>
      </c>
      <c r="EV7" s="5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146" ht="12.75">
      <c r="A8" s="8">
        <v>2</v>
      </c>
      <c r="B8" s="8">
        <v>442</v>
      </c>
      <c r="C8" t="s">
        <v>45</v>
      </c>
      <c r="D8" t="s">
        <v>56</v>
      </c>
      <c r="E8" t="s">
        <v>47</v>
      </c>
      <c r="F8" s="8">
        <v>25.6</v>
      </c>
      <c r="G8" s="8">
        <v>0.3</v>
      </c>
      <c r="H8" s="8">
        <v>1140</v>
      </c>
      <c r="I8" s="8">
        <v>48</v>
      </c>
      <c r="K8">
        <v>35.1</v>
      </c>
      <c r="L8" s="8">
        <v>4</v>
      </c>
      <c r="M8" s="23">
        <f>(K8-F8)/F8</f>
        <v>0.37109375</v>
      </c>
      <c r="O8">
        <v>74</v>
      </c>
      <c r="Q8" s="8">
        <v>9</v>
      </c>
      <c r="S8">
        <v>13.9</v>
      </c>
      <c r="AA8" t="s">
        <v>47</v>
      </c>
      <c r="AC8">
        <v>64</v>
      </c>
      <c r="AD8">
        <v>74</v>
      </c>
      <c r="AE8">
        <v>49</v>
      </c>
      <c r="AF8">
        <v>48</v>
      </c>
      <c r="AG8">
        <v>75</v>
      </c>
      <c r="AH8">
        <v>96</v>
      </c>
      <c r="AI8">
        <v>156</v>
      </c>
      <c r="AJ8">
        <v>228</v>
      </c>
      <c r="AK8">
        <v>244</v>
      </c>
      <c r="AL8">
        <v>106</v>
      </c>
      <c r="AN8">
        <v>19</v>
      </c>
      <c r="AO8">
        <v>23</v>
      </c>
      <c r="AP8">
        <v>17</v>
      </c>
      <c r="AQ8">
        <v>15</v>
      </c>
      <c r="AR8">
        <v>22</v>
      </c>
      <c r="AS8">
        <v>29</v>
      </c>
      <c r="AT8">
        <v>48</v>
      </c>
      <c r="AU8">
        <v>69</v>
      </c>
      <c r="AV8">
        <v>74</v>
      </c>
      <c r="AW8">
        <v>31</v>
      </c>
      <c r="AZ8">
        <f aca="true" t="shared" si="4" ref="AZ8:AZ13">(AW8+2*AN8+AO8)/4</f>
        <v>23</v>
      </c>
      <c r="BA8">
        <f aca="true" t="shared" si="5" ref="BA8:BH13">(AN8+2*AO8+AP8)/4</f>
        <v>20.5</v>
      </c>
      <c r="BB8">
        <f t="shared" si="5"/>
        <v>18</v>
      </c>
      <c r="BC8">
        <f t="shared" si="5"/>
        <v>17.25</v>
      </c>
      <c r="BD8">
        <f t="shared" si="5"/>
        <v>22</v>
      </c>
      <c r="BE8">
        <f t="shared" si="5"/>
        <v>32</v>
      </c>
      <c r="BF8">
        <f t="shared" si="5"/>
        <v>48.5</v>
      </c>
      <c r="BG8">
        <f t="shared" si="5"/>
        <v>65</v>
      </c>
      <c r="BH8">
        <f t="shared" si="5"/>
        <v>62</v>
      </c>
      <c r="BI8">
        <f aca="true" t="shared" si="6" ref="BI8:BI13">(AV8+2*AW8+AN8)/4</f>
        <v>38.75</v>
      </c>
      <c r="BL8">
        <v>6</v>
      </c>
      <c r="BM8">
        <v>6</v>
      </c>
      <c r="BN8">
        <v>4</v>
      </c>
      <c r="BO8">
        <v>4</v>
      </c>
      <c r="BP8">
        <v>7</v>
      </c>
      <c r="BQ8">
        <v>8</v>
      </c>
      <c r="BR8">
        <v>14</v>
      </c>
      <c r="BS8">
        <v>20</v>
      </c>
      <c r="BT8">
        <v>21</v>
      </c>
      <c r="BU8">
        <v>9</v>
      </c>
      <c r="BW8" t="s">
        <v>48</v>
      </c>
      <c r="BX8" t="s">
        <v>49</v>
      </c>
      <c r="BY8">
        <f aca="true" t="shared" si="7" ref="BY8:BY13">MAX(BL8:BU8)</f>
        <v>21</v>
      </c>
      <c r="BZ8">
        <f aca="true" t="shared" si="8" ref="BZ8:BZ13">MIN(BL8:BU8)</f>
        <v>4</v>
      </c>
      <c r="CA8" s="27">
        <f aca="true" t="shared" si="9" ref="CA8:CA13">(BY8-BZ8)/4+BZ8</f>
        <v>8.25</v>
      </c>
      <c r="CC8">
        <f aca="true" t="shared" si="10" ref="CC8:CL13">IF(BL8&gt;$CA8,1,0)</f>
        <v>0</v>
      </c>
      <c r="CD8">
        <f t="shared" si="10"/>
        <v>0</v>
      </c>
      <c r="CE8">
        <f t="shared" si="10"/>
        <v>0</v>
      </c>
      <c r="CF8">
        <f t="shared" si="10"/>
        <v>0</v>
      </c>
      <c r="CG8">
        <f t="shared" si="10"/>
        <v>0</v>
      </c>
      <c r="CH8">
        <f t="shared" si="10"/>
        <v>0</v>
      </c>
      <c r="CI8">
        <f t="shared" si="10"/>
        <v>1</v>
      </c>
      <c r="CJ8">
        <f t="shared" si="10"/>
        <v>1</v>
      </c>
      <c r="CK8">
        <f t="shared" si="10"/>
        <v>1</v>
      </c>
      <c r="CL8">
        <f t="shared" si="10"/>
        <v>1</v>
      </c>
      <c r="CM8" t="s">
        <v>47</v>
      </c>
      <c r="CN8" t="s">
        <v>60</v>
      </c>
      <c r="CO8">
        <f aca="true" t="shared" si="11" ref="CO8:CO13">MAX(AZ8:BI8)</f>
        <v>65</v>
      </c>
      <c r="CP8">
        <f aca="true" t="shared" si="12" ref="CP8:CP13">MIN(AZ8:BI8)</f>
        <v>17.25</v>
      </c>
      <c r="CQ8" s="27">
        <f aca="true" t="shared" si="13" ref="CQ8:CQ13">(CO8-CP8)/4+CP8</f>
        <v>29.1875</v>
      </c>
      <c r="CS8">
        <f aca="true" t="shared" si="14" ref="CS8:DB13">IF(AZ8&gt;$CQ8,1,0)</f>
        <v>0</v>
      </c>
      <c r="CT8">
        <f t="shared" si="14"/>
        <v>0</v>
      </c>
      <c r="CU8">
        <f t="shared" si="14"/>
        <v>0</v>
      </c>
      <c r="CV8">
        <f t="shared" si="14"/>
        <v>0</v>
      </c>
      <c r="CW8">
        <f t="shared" si="14"/>
        <v>0</v>
      </c>
      <c r="CX8">
        <f t="shared" si="14"/>
        <v>1</v>
      </c>
      <c r="CY8">
        <f t="shared" si="14"/>
        <v>1</v>
      </c>
      <c r="CZ8">
        <f t="shared" si="14"/>
        <v>1</v>
      </c>
      <c r="DA8">
        <f t="shared" si="14"/>
        <v>1</v>
      </c>
      <c r="DB8">
        <f t="shared" si="14"/>
        <v>1</v>
      </c>
      <c r="DC8" s="8">
        <f t="shared" si="3"/>
        <v>5</v>
      </c>
      <c r="DD8" t="s">
        <v>47</v>
      </c>
      <c r="DE8" s="8">
        <v>442</v>
      </c>
      <c r="DM8" s="8"/>
      <c r="DN8" s="9"/>
      <c r="DV8" s="9" t="s">
        <v>51</v>
      </c>
      <c r="DY8" s="8" t="s">
        <v>51</v>
      </c>
      <c r="DZ8" s="9"/>
      <c r="EL8" s="5"/>
      <c r="EN8" s="5"/>
      <c r="EO8" s="5"/>
      <c r="EP8" s="55" t="s">
        <v>51</v>
      </c>
    </row>
    <row r="9" spans="1:145" ht="12.75">
      <c r="A9" s="8">
        <v>2</v>
      </c>
      <c r="B9" s="8">
        <v>442</v>
      </c>
      <c r="C9" t="s">
        <v>45</v>
      </c>
      <c r="D9" t="s">
        <v>65</v>
      </c>
      <c r="E9" t="s">
        <v>131</v>
      </c>
      <c r="F9" s="8">
        <v>26.2</v>
      </c>
      <c r="G9" s="8">
        <v>0.4</v>
      </c>
      <c r="H9" s="8">
        <v>2150</v>
      </c>
      <c r="I9" s="8">
        <v>61</v>
      </c>
      <c r="K9">
        <v>37.7</v>
      </c>
      <c r="L9" s="8">
        <v>12</v>
      </c>
      <c r="N9" s="28">
        <f>(K9-K8)/K8</f>
        <v>0.07407407407407411</v>
      </c>
      <c r="O9">
        <v>73</v>
      </c>
      <c r="P9" s="28">
        <f>(O9-O8)/O8</f>
        <v>-0.013513513513513514</v>
      </c>
      <c r="Q9" s="8">
        <v>10</v>
      </c>
      <c r="R9" s="12">
        <v>1</v>
      </c>
      <c r="S9">
        <v>14.3</v>
      </c>
      <c r="T9" s="28">
        <f>(S9-S8)/S8</f>
        <v>0.028776978417266213</v>
      </c>
      <c r="W9" t="s">
        <v>406</v>
      </c>
      <c r="X9" t="s">
        <v>406</v>
      </c>
      <c r="Y9" s="38" t="s">
        <v>195</v>
      </c>
      <c r="Z9" s="8">
        <v>0</v>
      </c>
      <c r="AA9" t="s">
        <v>131</v>
      </c>
      <c r="AC9">
        <v>387</v>
      </c>
      <c r="AD9">
        <v>204</v>
      </c>
      <c r="AE9">
        <v>102</v>
      </c>
      <c r="AF9">
        <v>58</v>
      </c>
      <c r="AG9">
        <v>82</v>
      </c>
      <c r="AH9">
        <v>120</v>
      </c>
      <c r="AI9">
        <v>157</v>
      </c>
      <c r="AJ9">
        <v>271</v>
      </c>
      <c r="AK9">
        <v>388</v>
      </c>
      <c r="AL9">
        <v>381</v>
      </c>
      <c r="AN9">
        <v>73</v>
      </c>
      <c r="AO9">
        <v>39</v>
      </c>
      <c r="AP9">
        <v>19</v>
      </c>
      <c r="AQ9">
        <v>11</v>
      </c>
      <c r="AR9">
        <v>15</v>
      </c>
      <c r="AS9">
        <v>22</v>
      </c>
      <c r="AT9">
        <v>29</v>
      </c>
      <c r="AU9">
        <v>51</v>
      </c>
      <c r="AV9">
        <v>72</v>
      </c>
      <c r="AW9">
        <v>70</v>
      </c>
      <c r="AZ9">
        <f t="shared" si="4"/>
        <v>63.75</v>
      </c>
      <c r="BA9">
        <f t="shared" si="5"/>
        <v>42.5</v>
      </c>
      <c r="BB9">
        <f t="shared" si="5"/>
        <v>22</v>
      </c>
      <c r="BC9">
        <f t="shared" si="5"/>
        <v>14</v>
      </c>
      <c r="BD9">
        <f t="shared" si="5"/>
        <v>15.75</v>
      </c>
      <c r="BE9">
        <f t="shared" si="5"/>
        <v>22</v>
      </c>
      <c r="BF9">
        <f t="shared" si="5"/>
        <v>32.75</v>
      </c>
      <c r="BG9">
        <f t="shared" si="5"/>
        <v>50.75</v>
      </c>
      <c r="BH9">
        <f t="shared" si="5"/>
        <v>66.25</v>
      </c>
      <c r="BI9">
        <f t="shared" si="6"/>
        <v>71.25</v>
      </c>
      <c r="BL9">
        <v>18</v>
      </c>
      <c r="BM9">
        <v>9</v>
      </c>
      <c r="BN9">
        <v>5</v>
      </c>
      <c r="BO9">
        <v>3</v>
      </c>
      <c r="BP9">
        <v>4</v>
      </c>
      <c r="BQ9">
        <v>6</v>
      </c>
      <c r="BR9">
        <v>7</v>
      </c>
      <c r="BS9">
        <v>13</v>
      </c>
      <c r="BT9">
        <v>18</v>
      </c>
      <c r="BU9">
        <v>18</v>
      </c>
      <c r="BW9" t="s">
        <v>48</v>
      </c>
      <c r="BX9" t="s">
        <v>49</v>
      </c>
      <c r="BY9">
        <f t="shared" si="7"/>
        <v>18</v>
      </c>
      <c r="BZ9">
        <f t="shared" si="8"/>
        <v>3</v>
      </c>
      <c r="CA9" s="27">
        <f t="shared" si="9"/>
        <v>6.75</v>
      </c>
      <c r="CC9">
        <f t="shared" si="10"/>
        <v>1</v>
      </c>
      <c r="CD9">
        <f t="shared" si="10"/>
        <v>1</v>
      </c>
      <c r="CE9">
        <f t="shared" si="10"/>
        <v>0</v>
      </c>
      <c r="CF9">
        <f t="shared" si="10"/>
        <v>0</v>
      </c>
      <c r="CG9">
        <f t="shared" si="10"/>
        <v>0</v>
      </c>
      <c r="CH9">
        <f t="shared" si="10"/>
        <v>0</v>
      </c>
      <c r="CI9">
        <f t="shared" si="10"/>
        <v>1</v>
      </c>
      <c r="CJ9">
        <f t="shared" si="10"/>
        <v>1</v>
      </c>
      <c r="CK9">
        <f t="shared" si="10"/>
        <v>1</v>
      </c>
      <c r="CL9">
        <f t="shared" si="10"/>
        <v>1</v>
      </c>
      <c r="CM9" t="s">
        <v>131</v>
      </c>
      <c r="CO9">
        <f t="shared" si="11"/>
        <v>71.25</v>
      </c>
      <c r="CP9">
        <f t="shared" si="12"/>
        <v>14</v>
      </c>
      <c r="CQ9" s="27">
        <f t="shared" si="13"/>
        <v>28.3125</v>
      </c>
      <c r="CS9">
        <f t="shared" si="14"/>
        <v>1</v>
      </c>
      <c r="CT9">
        <f t="shared" si="14"/>
        <v>1</v>
      </c>
      <c r="CU9">
        <f t="shared" si="14"/>
        <v>0</v>
      </c>
      <c r="CV9">
        <f t="shared" si="14"/>
        <v>0</v>
      </c>
      <c r="CW9">
        <f t="shared" si="14"/>
        <v>0</v>
      </c>
      <c r="CX9">
        <f t="shared" si="14"/>
        <v>0</v>
      </c>
      <c r="CY9">
        <f t="shared" si="14"/>
        <v>1</v>
      </c>
      <c r="CZ9">
        <f t="shared" si="14"/>
        <v>1</v>
      </c>
      <c r="DA9">
        <f t="shared" si="14"/>
        <v>1</v>
      </c>
      <c r="DB9">
        <f t="shared" si="14"/>
        <v>1</v>
      </c>
      <c r="DC9" s="8">
        <f t="shared" si="3"/>
        <v>6</v>
      </c>
      <c r="DD9" t="s">
        <v>131</v>
      </c>
      <c r="DE9" s="8">
        <v>442</v>
      </c>
      <c r="DJ9" s="6"/>
      <c r="DK9" s="6"/>
      <c r="DL9" s="6"/>
      <c r="DM9" s="6"/>
      <c r="DN9" s="6"/>
      <c r="DO9" s="6"/>
      <c r="DP9" s="6"/>
      <c r="DU9" s="5"/>
      <c r="DY9" s="8" t="s">
        <v>51</v>
      </c>
      <c r="DZ9" s="9"/>
      <c r="EL9" s="5"/>
      <c r="EN9" s="5"/>
      <c r="EO9" s="5"/>
    </row>
    <row r="10" spans="1:206" ht="12.75">
      <c r="A10" s="8">
        <v>2</v>
      </c>
      <c r="B10" s="8">
        <v>442</v>
      </c>
      <c r="C10" t="s">
        <v>45</v>
      </c>
      <c r="D10" t="s">
        <v>63</v>
      </c>
      <c r="E10" s="5" t="s">
        <v>395</v>
      </c>
      <c r="F10" s="8">
        <v>26.8</v>
      </c>
      <c r="G10" s="8">
        <v>0.6</v>
      </c>
      <c r="H10" s="8">
        <v>1995</v>
      </c>
      <c r="I10" s="8">
        <v>57</v>
      </c>
      <c r="K10">
        <v>46.3</v>
      </c>
      <c r="L10" s="8">
        <v>6</v>
      </c>
      <c r="N10" s="28">
        <f>(K10-K8)/K8</f>
        <v>0.319088319088319</v>
      </c>
      <c r="O10">
        <v>119</v>
      </c>
      <c r="P10" s="28">
        <f>(O10-O8)/O8</f>
        <v>0.6081081081081081</v>
      </c>
      <c r="Q10" s="8">
        <v>9</v>
      </c>
      <c r="R10" s="12">
        <v>0</v>
      </c>
      <c r="S10">
        <v>19.3</v>
      </c>
      <c r="T10" s="28">
        <f>(S10-S8)/S8</f>
        <v>0.38848920863309355</v>
      </c>
      <c r="W10" s="38" t="s">
        <v>195</v>
      </c>
      <c r="X10" s="38" t="s">
        <v>195</v>
      </c>
      <c r="Y10" s="39" t="s">
        <v>197</v>
      </c>
      <c r="Z10" s="8">
        <v>0</v>
      </c>
      <c r="AA10" s="5" t="s">
        <v>395</v>
      </c>
      <c r="AC10">
        <v>313</v>
      </c>
      <c r="AD10">
        <v>131</v>
      </c>
      <c r="AE10">
        <v>40</v>
      </c>
      <c r="AF10">
        <v>56</v>
      </c>
      <c r="AG10">
        <v>90</v>
      </c>
      <c r="AH10">
        <v>40</v>
      </c>
      <c r="AI10">
        <v>69</v>
      </c>
      <c r="AJ10">
        <v>308</v>
      </c>
      <c r="AK10">
        <v>525</v>
      </c>
      <c r="AL10">
        <v>423</v>
      </c>
      <c r="AN10">
        <v>70</v>
      </c>
      <c r="AO10">
        <v>29</v>
      </c>
      <c r="AP10">
        <v>9</v>
      </c>
      <c r="AQ10">
        <v>13</v>
      </c>
      <c r="AR10">
        <v>20</v>
      </c>
      <c r="AS10">
        <v>8</v>
      </c>
      <c r="AT10">
        <v>16</v>
      </c>
      <c r="AU10">
        <v>72</v>
      </c>
      <c r="AV10">
        <v>119</v>
      </c>
      <c r="AW10">
        <v>94</v>
      </c>
      <c r="AZ10">
        <f t="shared" si="4"/>
        <v>65.75</v>
      </c>
      <c r="BA10">
        <f t="shared" si="5"/>
        <v>34.25</v>
      </c>
      <c r="BB10">
        <f t="shared" si="5"/>
        <v>15</v>
      </c>
      <c r="BC10">
        <f t="shared" si="5"/>
        <v>13.75</v>
      </c>
      <c r="BD10">
        <f t="shared" si="5"/>
        <v>15.25</v>
      </c>
      <c r="BE10">
        <f t="shared" si="5"/>
        <v>13</v>
      </c>
      <c r="BF10">
        <f t="shared" si="5"/>
        <v>28</v>
      </c>
      <c r="BG10">
        <f t="shared" si="5"/>
        <v>69.75</v>
      </c>
      <c r="BH10">
        <f t="shared" si="5"/>
        <v>101</v>
      </c>
      <c r="BI10">
        <f t="shared" si="6"/>
        <v>94.25</v>
      </c>
      <c r="BL10">
        <v>16</v>
      </c>
      <c r="BM10">
        <v>7</v>
      </c>
      <c r="BN10">
        <v>2</v>
      </c>
      <c r="BO10">
        <v>3</v>
      </c>
      <c r="BP10">
        <v>5</v>
      </c>
      <c r="BQ10">
        <v>2</v>
      </c>
      <c r="BR10">
        <v>3</v>
      </c>
      <c r="BS10">
        <v>15</v>
      </c>
      <c r="BT10">
        <v>26</v>
      </c>
      <c r="BU10">
        <v>21</v>
      </c>
      <c r="BW10" t="s">
        <v>48</v>
      </c>
      <c r="BX10" t="s">
        <v>49</v>
      </c>
      <c r="BY10">
        <f t="shared" si="7"/>
        <v>26</v>
      </c>
      <c r="BZ10">
        <f t="shared" si="8"/>
        <v>2</v>
      </c>
      <c r="CA10" s="27">
        <f t="shared" si="9"/>
        <v>8</v>
      </c>
      <c r="CC10">
        <f t="shared" si="10"/>
        <v>1</v>
      </c>
      <c r="CD10">
        <f t="shared" si="10"/>
        <v>0</v>
      </c>
      <c r="CE10">
        <f t="shared" si="10"/>
        <v>0</v>
      </c>
      <c r="CF10">
        <f t="shared" si="10"/>
        <v>0</v>
      </c>
      <c r="CG10">
        <f t="shared" si="10"/>
        <v>0</v>
      </c>
      <c r="CH10">
        <f t="shared" si="10"/>
        <v>0</v>
      </c>
      <c r="CI10">
        <f t="shared" si="10"/>
        <v>0</v>
      </c>
      <c r="CJ10">
        <f t="shared" si="10"/>
        <v>1</v>
      </c>
      <c r="CK10">
        <f t="shared" si="10"/>
        <v>1</v>
      </c>
      <c r="CL10">
        <f t="shared" si="10"/>
        <v>1</v>
      </c>
      <c r="CM10" s="5" t="s">
        <v>395</v>
      </c>
      <c r="CO10">
        <f t="shared" si="11"/>
        <v>101</v>
      </c>
      <c r="CP10">
        <f t="shared" si="12"/>
        <v>13</v>
      </c>
      <c r="CQ10" s="27">
        <f t="shared" si="13"/>
        <v>35</v>
      </c>
      <c r="CS10">
        <f t="shared" si="14"/>
        <v>1</v>
      </c>
      <c r="CT10">
        <f t="shared" si="14"/>
        <v>0</v>
      </c>
      <c r="CU10">
        <f t="shared" si="14"/>
        <v>0</v>
      </c>
      <c r="CV10">
        <f t="shared" si="14"/>
        <v>0</v>
      </c>
      <c r="CW10">
        <f t="shared" si="14"/>
        <v>0</v>
      </c>
      <c r="CX10">
        <f t="shared" si="14"/>
        <v>0</v>
      </c>
      <c r="CY10">
        <f t="shared" si="14"/>
        <v>0</v>
      </c>
      <c r="CZ10">
        <f t="shared" si="14"/>
        <v>1</v>
      </c>
      <c r="DA10">
        <f t="shared" si="14"/>
        <v>1</v>
      </c>
      <c r="DB10">
        <f t="shared" si="14"/>
        <v>1</v>
      </c>
      <c r="DC10" s="8">
        <f t="shared" si="3"/>
        <v>4</v>
      </c>
      <c r="DD10" s="5" t="s">
        <v>395</v>
      </c>
      <c r="DE10" s="8">
        <v>442</v>
      </c>
      <c r="DM10" s="8"/>
      <c r="DN10" s="8"/>
      <c r="DO10" s="8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</row>
    <row r="11" spans="1:255" ht="12.75">
      <c r="A11" s="8">
        <v>2</v>
      </c>
      <c r="B11" s="8">
        <v>442</v>
      </c>
      <c r="C11" t="s">
        <v>45</v>
      </c>
      <c r="D11" t="s">
        <v>61</v>
      </c>
      <c r="E11" t="s">
        <v>396</v>
      </c>
      <c r="F11" s="8">
        <v>23.3</v>
      </c>
      <c r="G11" s="8">
        <v>0.5</v>
      </c>
      <c r="H11" s="8">
        <v>1380</v>
      </c>
      <c r="I11" s="8">
        <v>41</v>
      </c>
      <c r="K11">
        <v>38.1</v>
      </c>
      <c r="L11" s="8">
        <v>5</v>
      </c>
      <c r="N11" s="28">
        <f>(K11-K8)/K8</f>
        <v>0.08547008547008547</v>
      </c>
      <c r="O11">
        <v>87</v>
      </c>
      <c r="P11" s="28">
        <f>(O11-O8)/O8</f>
        <v>0.17567567567567569</v>
      </c>
      <c r="Q11" s="8">
        <v>10</v>
      </c>
      <c r="R11" s="12">
        <v>1</v>
      </c>
      <c r="S11">
        <v>18.9</v>
      </c>
      <c r="T11" s="28">
        <f>(S11-S8)/S8</f>
        <v>0.3597122302158272</v>
      </c>
      <c r="W11" t="s">
        <v>199</v>
      </c>
      <c r="X11" t="s">
        <v>408</v>
      </c>
      <c r="Y11" t="s">
        <v>199</v>
      </c>
      <c r="Z11" s="8">
        <v>0</v>
      </c>
      <c r="AA11" t="s">
        <v>396</v>
      </c>
      <c r="AC11">
        <v>317</v>
      </c>
      <c r="AD11">
        <v>187</v>
      </c>
      <c r="AE11">
        <v>50</v>
      </c>
      <c r="AF11">
        <v>22</v>
      </c>
      <c r="AG11">
        <v>64</v>
      </c>
      <c r="AH11">
        <v>28</v>
      </c>
      <c r="AI11">
        <v>12</v>
      </c>
      <c r="AJ11">
        <v>122</v>
      </c>
      <c r="AK11">
        <v>302</v>
      </c>
      <c r="AL11">
        <v>280</v>
      </c>
      <c r="AN11">
        <v>87</v>
      </c>
      <c r="AO11">
        <v>49</v>
      </c>
      <c r="AP11">
        <v>13</v>
      </c>
      <c r="AQ11">
        <v>6</v>
      </c>
      <c r="AR11">
        <v>18</v>
      </c>
      <c r="AS11">
        <v>7</v>
      </c>
      <c r="AT11">
        <v>3</v>
      </c>
      <c r="AU11">
        <v>35</v>
      </c>
      <c r="AV11">
        <v>83</v>
      </c>
      <c r="AW11">
        <v>76</v>
      </c>
      <c r="AZ11">
        <f t="shared" si="4"/>
        <v>74.75</v>
      </c>
      <c r="BA11">
        <f t="shared" si="5"/>
        <v>49.5</v>
      </c>
      <c r="BB11">
        <f t="shared" si="5"/>
        <v>20.25</v>
      </c>
      <c r="BC11">
        <f t="shared" si="5"/>
        <v>10.75</v>
      </c>
      <c r="BD11">
        <f t="shared" si="5"/>
        <v>12.25</v>
      </c>
      <c r="BE11">
        <f t="shared" si="5"/>
        <v>8.75</v>
      </c>
      <c r="BF11">
        <f t="shared" si="5"/>
        <v>12</v>
      </c>
      <c r="BG11">
        <f t="shared" si="5"/>
        <v>39</v>
      </c>
      <c r="BH11">
        <f t="shared" si="5"/>
        <v>69.25</v>
      </c>
      <c r="BI11">
        <f t="shared" si="6"/>
        <v>80.5</v>
      </c>
      <c r="BL11">
        <v>23</v>
      </c>
      <c r="BM11">
        <v>13</v>
      </c>
      <c r="BN11">
        <v>4</v>
      </c>
      <c r="BO11">
        <v>2</v>
      </c>
      <c r="BP11">
        <v>5</v>
      </c>
      <c r="BQ11">
        <v>2</v>
      </c>
      <c r="BR11">
        <v>1</v>
      </c>
      <c r="BS11">
        <v>9</v>
      </c>
      <c r="BT11">
        <v>22</v>
      </c>
      <c r="BU11">
        <v>20</v>
      </c>
      <c r="BW11" t="s">
        <v>48</v>
      </c>
      <c r="BX11" t="s">
        <v>49</v>
      </c>
      <c r="BY11">
        <f t="shared" si="7"/>
        <v>23</v>
      </c>
      <c r="BZ11">
        <f t="shared" si="8"/>
        <v>1</v>
      </c>
      <c r="CA11" s="27">
        <f t="shared" si="9"/>
        <v>6.5</v>
      </c>
      <c r="CC11">
        <f t="shared" si="10"/>
        <v>1</v>
      </c>
      <c r="CD11">
        <f t="shared" si="10"/>
        <v>1</v>
      </c>
      <c r="CE11">
        <f t="shared" si="10"/>
        <v>0</v>
      </c>
      <c r="CF11">
        <f t="shared" si="10"/>
        <v>0</v>
      </c>
      <c r="CG11">
        <f t="shared" si="10"/>
        <v>0</v>
      </c>
      <c r="CH11">
        <f t="shared" si="10"/>
        <v>0</v>
      </c>
      <c r="CI11">
        <f t="shared" si="10"/>
        <v>0</v>
      </c>
      <c r="CJ11">
        <f t="shared" si="10"/>
        <v>1</v>
      </c>
      <c r="CK11">
        <f t="shared" si="10"/>
        <v>1</v>
      </c>
      <c r="CL11">
        <f t="shared" si="10"/>
        <v>1</v>
      </c>
      <c r="CM11" t="s">
        <v>396</v>
      </c>
      <c r="CO11">
        <f t="shared" si="11"/>
        <v>80.5</v>
      </c>
      <c r="CP11">
        <f t="shared" si="12"/>
        <v>8.75</v>
      </c>
      <c r="CQ11" s="27">
        <f t="shared" si="13"/>
        <v>26.6875</v>
      </c>
      <c r="CS11">
        <f t="shared" si="14"/>
        <v>1</v>
      </c>
      <c r="CT11">
        <f t="shared" si="14"/>
        <v>1</v>
      </c>
      <c r="CU11">
        <f t="shared" si="14"/>
        <v>0</v>
      </c>
      <c r="CV11">
        <f t="shared" si="14"/>
        <v>0</v>
      </c>
      <c r="CW11">
        <f t="shared" si="14"/>
        <v>0</v>
      </c>
      <c r="CX11">
        <f t="shared" si="14"/>
        <v>0</v>
      </c>
      <c r="CY11">
        <f t="shared" si="14"/>
        <v>0</v>
      </c>
      <c r="CZ11">
        <f t="shared" si="14"/>
        <v>1</v>
      </c>
      <c r="DA11">
        <f t="shared" si="14"/>
        <v>1</v>
      </c>
      <c r="DB11">
        <f t="shared" si="14"/>
        <v>1</v>
      </c>
      <c r="DC11" s="8">
        <f t="shared" si="3"/>
        <v>5</v>
      </c>
      <c r="DD11" t="s">
        <v>396</v>
      </c>
      <c r="DE11" s="8">
        <v>442</v>
      </c>
      <c r="DM11" s="8"/>
      <c r="DN11" s="8"/>
      <c r="DO11" s="8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2.75">
      <c r="A12" s="8">
        <v>2</v>
      </c>
      <c r="B12" s="8">
        <v>442</v>
      </c>
      <c r="C12" t="s">
        <v>45</v>
      </c>
      <c r="D12" t="s">
        <v>59</v>
      </c>
      <c r="E12" s="5" t="s">
        <v>393</v>
      </c>
      <c r="F12" s="8">
        <v>27.3</v>
      </c>
      <c r="G12" s="8">
        <v>0.2</v>
      </c>
      <c r="H12" s="8">
        <v>2024</v>
      </c>
      <c r="I12" s="8">
        <v>55</v>
      </c>
      <c r="K12">
        <v>43.8</v>
      </c>
      <c r="L12" s="8">
        <v>10</v>
      </c>
      <c r="N12" s="28">
        <f>(K12-K8)/K8</f>
        <v>0.24786324786324773</v>
      </c>
      <c r="O12">
        <v>95</v>
      </c>
      <c r="P12" s="28">
        <f>(O12-O8)/O8</f>
        <v>0.28378378378378377</v>
      </c>
      <c r="Q12" s="8">
        <v>10</v>
      </c>
      <c r="R12" s="12">
        <v>1</v>
      </c>
      <c r="S12">
        <v>19.8</v>
      </c>
      <c r="T12" s="28">
        <f>(S12-S8)/S8</f>
        <v>0.4244604316546763</v>
      </c>
      <c r="W12" t="s">
        <v>199</v>
      </c>
      <c r="X12" t="s">
        <v>409</v>
      </c>
      <c r="Y12" t="s">
        <v>199</v>
      </c>
      <c r="Z12" s="8">
        <v>0</v>
      </c>
      <c r="AA12" s="5" t="s">
        <v>393</v>
      </c>
      <c r="AC12">
        <v>437</v>
      </c>
      <c r="AD12">
        <v>234</v>
      </c>
      <c r="AE12">
        <v>83</v>
      </c>
      <c r="AF12">
        <v>47</v>
      </c>
      <c r="AG12">
        <v>67</v>
      </c>
      <c r="AH12">
        <v>21</v>
      </c>
      <c r="AI12">
        <v>35</v>
      </c>
      <c r="AJ12">
        <v>216</v>
      </c>
      <c r="AK12">
        <v>451</v>
      </c>
      <c r="AL12">
        <v>433</v>
      </c>
      <c r="AN12">
        <v>95</v>
      </c>
      <c r="AO12">
        <v>51</v>
      </c>
      <c r="AP12">
        <v>17</v>
      </c>
      <c r="AQ12">
        <v>10</v>
      </c>
      <c r="AR12">
        <v>14</v>
      </c>
      <c r="AS12">
        <v>4</v>
      </c>
      <c r="AT12">
        <v>8</v>
      </c>
      <c r="AU12">
        <v>46</v>
      </c>
      <c r="AV12">
        <v>94</v>
      </c>
      <c r="AW12">
        <v>89</v>
      </c>
      <c r="AZ12">
        <f t="shared" si="4"/>
        <v>82.5</v>
      </c>
      <c r="BA12">
        <f t="shared" si="5"/>
        <v>53.5</v>
      </c>
      <c r="BB12">
        <f t="shared" si="5"/>
        <v>23.75</v>
      </c>
      <c r="BC12">
        <f t="shared" si="5"/>
        <v>12.75</v>
      </c>
      <c r="BD12">
        <f t="shared" si="5"/>
        <v>10.5</v>
      </c>
      <c r="BE12">
        <f t="shared" si="5"/>
        <v>7.5</v>
      </c>
      <c r="BF12">
        <f t="shared" si="5"/>
        <v>16.5</v>
      </c>
      <c r="BG12">
        <f t="shared" si="5"/>
        <v>48.5</v>
      </c>
      <c r="BH12">
        <f t="shared" si="5"/>
        <v>80.75</v>
      </c>
      <c r="BI12">
        <f t="shared" si="6"/>
        <v>91.75</v>
      </c>
      <c r="BL12">
        <v>22</v>
      </c>
      <c r="BM12">
        <v>12</v>
      </c>
      <c r="BN12">
        <v>4</v>
      </c>
      <c r="BO12">
        <v>2</v>
      </c>
      <c r="BP12">
        <v>3</v>
      </c>
      <c r="BQ12">
        <v>1</v>
      </c>
      <c r="BR12">
        <v>2</v>
      </c>
      <c r="BS12">
        <v>11</v>
      </c>
      <c r="BT12">
        <v>22</v>
      </c>
      <c r="BU12">
        <v>21</v>
      </c>
      <c r="BW12" t="s">
        <v>48</v>
      </c>
      <c r="BX12" t="s">
        <v>49</v>
      </c>
      <c r="BY12">
        <f t="shared" si="7"/>
        <v>22</v>
      </c>
      <c r="BZ12">
        <f t="shared" si="8"/>
        <v>1</v>
      </c>
      <c r="CA12" s="27">
        <f t="shared" si="9"/>
        <v>6.25</v>
      </c>
      <c r="CC12">
        <f t="shared" si="10"/>
        <v>1</v>
      </c>
      <c r="CD12">
        <f t="shared" si="10"/>
        <v>1</v>
      </c>
      <c r="CE12">
        <f t="shared" si="10"/>
        <v>0</v>
      </c>
      <c r="CF12">
        <f t="shared" si="10"/>
        <v>0</v>
      </c>
      <c r="CG12">
        <f t="shared" si="10"/>
        <v>0</v>
      </c>
      <c r="CH12">
        <f t="shared" si="10"/>
        <v>0</v>
      </c>
      <c r="CI12">
        <f t="shared" si="10"/>
        <v>0</v>
      </c>
      <c r="CJ12">
        <f t="shared" si="10"/>
        <v>1</v>
      </c>
      <c r="CK12">
        <f t="shared" si="10"/>
        <v>1</v>
      </c>
      <c r="CL12">
        <f t="shared" si="10"/>
        <v>1</v>
      </c>
      <c r="CM12" s="5" t="s">
        <v>393</v>
      </c>
      <c r="CO12">
        <f t="shared" si="11"/>
        <v>91.75</v>
      </c>
      <c r="CP12">
        <f t="shared" si="12"/>
        <v>7.5</v>
      </c>
      <c r="CQ12" s="27">
        <f t="shared" si="13"/>
        <v>28.5625</v>
      </c>
      <c r="CS12">
        <f t="shared" si="14"/>
        <v>1</v>
      </c>
      <c r="CT12">
        <f t="shared" si="14"/>
        <v>1</v>
      </c>
      <c r="CU12">
        <f t="shared" si="14"/>
        <v>0</v>
      </c>
      <c r="CV12">
        <f t="shared" si="14"/>
        <v>0</v>
      </c>
      <c r="CW12">
        <f t="shared" si="14"/>
        <v>0</v>
      </c>
      <c r="CX12">
        <f t="shared" si="14"/>
        <v>0</v>
      </c>
      <c r="CY12">
        <f t="shared" si="14"/>
        <v>0</v>
      </c>
      <c r="CZ12">
        <f t="shared" si="14"/>
        <v>1</v>
      </c>
      <c r="DA12">
        <f t="shared" si="14"/>
        <v>1</v>
      </c>
      <c r="DB12">
        <f t="shared" si="14"/>
        <v>1</v>
      </c>
      <c r="DC12" s="8">
        <f t="shared" si="3"/>
        <v>5</v>
      </c>
      <c r="DD12" s="5" t="s">
        <v>393</v>
      </c>
      <c r="DE12" s="8">
        <v>442</v>
      </c>
      <c r="DM12" s="8"/>
      <c r="DN12" s="8"/>
      <c r="DO12" s="8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2.75">
      <c r="A13" s="8">
        <v>2</v>
      </c>
      <c r="B13" s="8">
        <v>442</v>
      </c>
      <c r="C13" t="s">
        <v>45</v>
      </c>
      <c r="D13" t="s">
        <v>56</v>
      </c>
      <c r="E13" t="s">
        <v>394</v>
      </c>
      <c r="F13" s="8">
        <v>25.6</v>
      </c>
      <c r="G13" s="8">
        <v>0.3</v>
      </c>
      <c r="H13" s="8">
        <v>1395</v>
      </c>
      <c r="I13" s="8">
        <v>41</v>
      </c>
      <c r="K13">
        <v>43.6</v>
      </c>
      <c r="L13" s="8">
        <v>10</v>
      </c>
      <c r="N13" s="28">
        <f>(K13-K8)/K8</f>
        <v>0.24216524216524216</v>
      </c>
      <c r="O13">
        <v>99</v>
      </c>
      <c r="P13" s="28">
        <f>(O13-O8)/O8</f>
        <v>0.33783783783783783</v>
      </c>
      <c r="Q13" s="8">
        <v>10</v>
      </c>
      <c r="R13" s="12">
        <v>1</v>
      </c>
      <c r="S13">
        <v>18.4</v>
      </c>
      <c r="T13" s="28">
        <f>(S13-S8)/S8</f>
        <v>0.3237410071942445</v>
      </c>
      <c r="W13" t="s">
        <v>199</v>
      </c>
      <c r="X13" t="s">
        <v>409</v>
      </c>
      <c r="Y13" t="s">
        <v>199</v>
      </c>
      <c r="Z13" s="8">
        <v>0</v>
      </c>
      <c r="AA13" t="s">
        <v>394</v>
      </c>
      <c r="AC13">
        <v>300</v>
      </c>
      <c r="AD13">
        <v>187</v>
      </c>
      <c r="AE13">
        <v>42</v>
      </c>
      <c r="AF13">
        <v>13</v>
      </c>
      <c r="AG13">
        <v>53</v>
      </c>
      <c r="AH13">
        <v>32</v>
      </c>
      <c r="AI13">
        <v>21</v>
      </c>
      <c r="AJ13">
        <v>164</v>
      </c>
      <c r="AK13">
        <v>317</v>
      </c>
      <c r="AL13">
        <v>266</v>
      </c>
      <c r="AN13">
        <v>98</v>
      </c>
      <c r="AO13">
        <v>62</v>
      </c>
      <c r="AP13">
        <v>12</v>
      </c>
      <c r="AQ13">
        <v>3</v>
      </c>
      <c r="AR13">
        <v>15</v>
      </c>
      <c r="AS13">
        <v>10</v>
      </c>
      <c r="AT13">
        <v>6</v>
      </c>
      <c r="AU13">
        <v>53</v>
      </c>
      <c r="AV13">
        <v>99</v>
      </c>
      <c r="AW13">
        <v>81</v>
      </c>
      <c r="AZ13">
        <f t="shared" si="4"/>
        <v>84.75</v>
      </c>
      <c r="BA13">
        <f t="shared" si="5"/>
        <v>58.5</v>
      </c>
      <c r="BB13">
        <f t="shared" si="5"/>
        <v>22.25</v>
      </c>
      <c r="BC13">
        <f t="shared" si="5"/>
        <v>8.25</v>
      </c>
      <c r="BD13">
        <f t="shared" si="5"/>
        <v>10.75</v>
      </c>
      <c r="BE13">
        <f t="shared" si="5"/>
        <v>10.25</v>
      </c>
      <c r="BF13">
        <f t="shared" si="5"/>
        <v>18.75</v>
      </c>
      <c r="BG13">
        <f t="shared" si="5"/>
        <v>52.75</v>
      </c>
      <c r="BH13">
        <f t="shared" si="5"/>
        <v>83</v>
      </c>
      <c r="BI13">
        <f t="shared" si="6"/>
        <v>89.75</v>
      </c>
      <c r="BL13">
        <v>22</v>
      </c>
      <c r="BM13">
        <v>13</v>
      </c>
      <c r="BN13">
        <v>3</v>
      </c>
      <c r="BO13">
        <v>1</v>
      </c>
      <c r="BP13">
        <v>4</v>
      </c>
      <c r="BQ13">
        <v>2</v>
      </c>
      <c r="BR13">
        <v>2</v>
      </c>
      <c r="BS13">
        <v>12</v>
      </c>
      <c r="BT13">
        <v>23</v>
      </c>
      <c r="BU13">
        <v>19</v>
      </c>
      <c r="BW13" t="s">
        <v>48</v>
      </c>
      <c r="BX13" t="s">
        <v>49</v>
      </c>
      <c r="BY13">
        <f t="shared" si="7"/>
        <v>23</v>
      </c>
      <c r="BZ13">
        <f t="shared" si="8"/>
        <v>1</v>
      </c>
      <c r="CA13" s="27">
        <f t="shared" si="9"/>
        <v>6.5</v>
      </c>
      <c r="CC13">
        <f t="shared" si="10"/>
        <v>1</v>
      </c>
      <c r="CD13">
        <f t="shared" si="10"/>
        <v>1</v>
      </c>
      <c r="CE13">
        <f t="shared" si="10"/>
        <v>0</v>
      </c>
      <c r="CF13">
        <f t="shared" si="10"/>
        <v>0</v>
      </c>
      <c r="CG13">
        <f t="shared" si="10"/>
        <v>0</v>
      </c>
      <c r="CH13">
        <f t="shared" si="10"/>
        <v>0</v>
      </c>
      <c r="CI13">
        <f t="shared" si="10"/>
        <v>0</v>
      </c>
      <c r="CJ13">
        <f t="shared" si="10"/>
        <v>1</v>
      </c>
      <c r="CK13">
        <f t="shared" si="10"/>
        <v>1</v>
      </c>
      <c r="CL13">
        <f t="shared" si="10"/>
        <v>1</v>
      </c>
      <c r="CM13" t="s">
        <v>394</v>
      </c>
      <c r="CO13">
        <f t="shared" si="11"/>
        <v>89.75</v>
      </c>
      <c r="CP13">
        <f t="shared" si="12"/>
        <v>8.25</v>
      </c>
      <c r="CQ13" s="27">
        <f t="shared" si="13"/>
        <v>28.625</v>
      </c>
      <c r="CS13">
        <f t="shared" si="14"/>
        <v>1</v>
      </c>
      <c r="CT13">
        <f t="shared" si="14"/>
        <v>1</v>
      </c>
      <c r="CU13">
        <f t="shared" si="14"/>
        <v>0</v>
      </c>
      <c r="CV13">
        <f t="shared" si="14"/>
        <v>0</v>
      </c>
      <c r="CW13">
        <f t="shared" si="14"/>
        <v>0</v>
      </c>
      <c r="CX13">
        <f t="shared" si="14"/>
        <v>0</v>
      </c>
      <c r="CY13">
        <f t="shared" si="14"/>
        <v>0</v>
      </c>
      <c r="CZ13">
        <f t="shared" si="14"/>
        <v>1</v>
      </c>
      <c r="DA13">
        <f t="shared" si="14"/>
        <v>1</v>
      </c>
      <c r="DB13">
        <f t="shared" si="14"/>
        <v>1</v>
      </c>
      <c r="DC13" s="8">
        <f t="shared" si="3"/>
        <v>5</v>
      </c>
      <c r="DD13" t="s">
        <v>394</v>
      </c>
      <c r="DE13" s="8">
        <v>442</v>
      </c>
      <c r="DJ13" s="53"/>
      <c r="DK13" s="53"/>
      <c r="DL13" s="53"/>
      <c r="DM13" s="53"/>
      <c r="DN13" s="53"/>
      <c r="DO13" s="53"/>
      <c r="DP13" s="53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139" s="5" customFormat="1" ht="12.75">
      <c r="A14" s="33"/>
      <c r="B14" s="33"/>
      <c r="C14" s="3" t="s">
        <v>51</v>
      </c>
      <c r="D14" s="3"/>
      <c r="E14" s="3"/>
      <c r="F14" s="33"/>
      <c r="G14" s="33"/>
      <c r="H14" s="33"/>
      <c r="I14" s="33"/>
      <c r="J14" s="33"/>
      <c r="K14" s="3"/>
      <c r="L14" s="33"/>
      <c r="M14" s="3"/>
      <c r="N14" s="88"/>
      <c r="O14" s="3"/>
      <c r="P14" s="88"/>
      <c r="Q14" s="33"/>
      <c r="R14" s="36"/>
      <c r="S14" s="3"/>
      <c r="T14" s="88"/>
      <c r="U14" s="3"/>
      <c r="V14" s="3"/>
      <c r="W14" s="3"/>
      <c r="X14" s="3"/>
      <c r="Y14" s="3"/>
      <c r="Z14" s="3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/>
      <c r="BW14" s="3"/>
      <c r="BX14" s="3"/>
      <c r="BY14" s="3"/>
      <c r="BZ14" s="3"/>
      <c r="CA14" s="87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8" t="s">
        <v>51</v>
      </c>
      <c r="DD14" s="3"/>
      <c r="DE14" s="33"/>
      <c r="DF14" s="76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9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07:255" ht="12.75">
      <c r="DC15" s="8" t="s">
        <v>51</v>
      </c>
      <c r="DJ15" s="53"/>
      <c r="DK15" s="53"/>
      <c r="DL15" s="53"/>
      <c r="DM15" s="53"/>
      <c r="DN15" s="53"/>
      <c r="DO15" s="53"/>
      <c r="DP15" s="53"/>
      <c r="EJ15" s="53"/>
      <c r="EK15" s="5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2.75">
      <c r="A16" s="8">
        <v>3</v>
      </c>
      <c r="B16" s="8">
        <v>443</v>
      </c>
      <c r="C16" t="s">
        <v>45</v>
      </c>
      <c r="D16" t="s">
        <v>287</v>
      </c>
      <c r="E16" t="s">
        <v>47</v>
      </c>
      <c r="F16" s="8">
        <v>10.8</v>
      </c>
      <c r="G16" s="8">
        <v>0.5</v>
      </c>
      <c r="H16" s="8">
        <v>371</v>
      </c>
      <c r="I16" s="8">
        <v>64</v>
      </c>
      <c r="J16">
        <v>7.9</v>
      </c>
      <c r="K16">
        <v>7.9</v>
      </c>
      <c r="L16" s="8">
        <v>2</v>
      </c>
      <c r="M16" s="23">
        <f>(K16-F16)/F16</f>
        <v>-0.26851851851851855</v>
      </c>
      <c r="O16">
        <v>13</v>
      </c>
      <c r="Q16" s="8">
        <v>10</v>
      </c>
      <c r="S16">
        <v>12.5</v>
      </c>
      <c r="AA16" t="s">
        <v>47</v>
      </c>
      <c r="AC16">
        <v>63</v>
      </c>
      <c r="AD16">
        <v>26</v>
      </c>
      <c r="AE16">
        <v>48</v>
      </c>
      <c r="AF16">
        <v>45</v>
      </c>
      <c r="AG16">
        <v>3</v>
      </c>
      <c r="AH16">
        <v>8</v>
      </c>
      <c r="AI16">
        <v>28</v>
      </c>
      <c r="AJ16">
        <v>44</v>
      </c>
      <c r="AK16">
        <v>42</v>
      </c>
      <c r="AL16">
        <v>64</v>
      </c>
      <c r="AN16">
        <v>13</v>
      </c>
      <c r="AO16">
        <v>5</v>
      </c>
      <c r="AP16">
        <v>10</v>
      </c>
      <c r="AQ16">
        <v>9</v>
      </c>
      <c r="AR16">
        <v>0</v>
      </c>
      <c r="AS16">
        <v>1</v>
      </c>
      <c r="AT16">
        <v>5</v>
      </c>
      <c r="AU16">
        <v>9</v>
      </c>
      <c r="AV16">
        <v>8</v>
      </c>
      <c r="AW16">
        <v>13</v>
      </c>
      <c r="AZ16">
        <f aca="true" t="shared" si="15" ref="AZ16:AZ22">(AW16+2*AN16+AO16)/4</f>
        <v>11</v>
      </c>
      <c r="BA16">
        <f aca="true" t="shared" si="16" ref="BA16:BH22">(AN16+2*AO16+AP16)/4</f>
        <v>8.25</v>
      </c>
      <c r="BB16">
        <f t="shared" si="16"/>
        <v>8.5</v>
      </c>
      <c r="BC16">
        <f t="shared" si="16"/>
        <v>7</v>
      </c>
      <c r="BD16">
        <f t="shared" si="16"/>
        <v>2.5</v>
      </c>
      <c r="BE16">
        <f t="shared" si="16"/>
        <v>1.75</v>
      </c>
      <c r="BF16">
        <f t="shared" si="16"/>
        <v>5</v>
      </c>
      <c r="BG16">
        <f t="shared" si="16"/>
        <v>7.75</v>
      </c>
      <c r="BH16">
        <f t="shared" si="16"/>
        <v>9.5</v>
      </c>
      <c r="BI16">
        <f aca="true" t="shared" si="17" ref="BI16:BI22">(AV16+2*AW16+AN16)/4</f>
        <v>11.75</v>
      </c>
      <c r="BL16">
        <v>17</v>
      </c>
      <c r="BM16">
        <v>7</v>
      </c>
      <c r="BN16">
        <v>13</v>
      </c>
      <c r="BO16">
        <v>12</v>
      </c>
      <c r="BP16">
        <v>1</v>
      </c>
      <c r="BQ16">
        <v>2</v>
      </c>
      <c r="BR16">
        <v>8</v>
      </c>
      <c r="BS16">
        <v>12</v>
      </c>
      <c r="BT16">
        <v>11</v>
      </c>
      <c r="BU16">
        <v>17</v>
      </c>
      <c r="BW16" t="s">
        <v>48</v>
      </c>
      <c r="BX16" t="s">
        <v>49</v>
      </c>
      <c r="BY16">
        <f aca="true" t="shared" si="18" ref="BY16:BY22">MAX(BL16:BU16)</f>
        <v>17</v>
      </c>
      <c r="BZ16">
        <f aca="true" t="shared" si="19" ref="BZ16:BZ22">MIN(BL16:BU16)</f>
        <v>1</v>
      </c>
      <c r="CA16" s="27">
        <f aca="true" t="shared" si="20" ref="CA16:CA22">(BY16-BZ16)/4+BZ16</f>
        <v>5</v>
      </c>
      <c r="CC16">
        <f aca="true" t="shared" si="21" ref="CC16:CL22">IF(BL16&gt;$CA16,1,0)</f>
        <v>1</v>
      </c>
      <c r="CD16">
        <f t="shared" si="21"/>
        <v>1</v>
      </c>
      <c r="CE16">
        <f t="shared" si="21"/>
        <v>1</v>
      </c>
      <c r="CF16">
        <f t="shared" si="21"/>
        <v>1</v>
      </c>
      <c r="CG16">
        <f t="shared" si="21"/>
        <v>0</v>
      </c>
      <c r="CH16">
        <f t="shared" si="21"/>
        <v>0</v>
      </c>
      <c r="CI16">
        <f t="shared" si="21"/>
        <v>1</v>
      </c>
      <c r="CJ16">
        <f t="shared" si="21"/>
        <v>1</v>
      </c>
      <c r="CK16">
        <f t="shared" si="21"/>
        <v>1</v>
      </c>
      <c r="CL16">
        <f t="shared" si="21"/>
        <v>1</v>
      </c>
      <c r="CM16" t="s">
        <v>47</v>
      </c>
      <c r="DC16" s="8" t="s">
        <v>51</v>
      </c>
      <c r="DD16" t="s">
        <v>47</v>
      </c>
      <c r="DE16" s="8">
        <v>443</v>
      </c>
      <c r="DM16" s="8"/>
      <c r="DN16" s="8"/>
      <c r="DO16" s="8"/>
      <c r="EJ16" s="53"/>
      <c r="EK16" s="5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2.75">
      <c r="A17" s="8">
        <v>3</v>
      </c>
      <c r="B17" s="8">
        <v>443</v>
      </c>
      <c r="C17" t="s">
        <v>45</v>
      </c>
      <c r="D17" t="s">
        <v>288</v>
      </c>
      <c r="E17" t="s">
        <v>47</v>
      </c>
      <c r="F17" s="8">
        <v>18.7</v>
      </c>
      <c r="G17" s="8">
        <v>0.5</v>
      </c>
      <c r="H17" s="8">
        <v>379</v>
      </c>
      <c r="I17" s="8">
        <v>55</v>
      </c>
      <c r="J17">
        <v>9.8</v>
      </c>
      <c r="K17">
        <v>9.8</v>
      </c>
      <c r="L17" s="8">
        <v>2</v>
      </c>
      <c r="M17" s="23">
        <f>(K17-F17)/F17</f>
        <v>-0.4759358288770053</v>
      </c>
      <c r="O17">
        <v>22</v>
      </c>
      <c r="Q17" s="8">
        <v>10</v>
      </c>
      <c r="S17">
        <v>14.6</v>
      </c>
      <c r="AA17" t="s">
        <v>47</v>
      </c>
      <c r="AC17">
        <v>44</v>
      </c>
      <c r="AD17">
        <v>27</v>
      </c>
      <c r="AE17">
        <v>33</v>
      </c>
      <c r="AF17">
        <v>40</v>
      </c>
      <c r="AG17">
        <v>18</v>
      </c>
      <c r="AH17">
        <v>5</v>
      </c>
      <c r="AI17">
        <v>28</v>
      </c>
      <c r="AJ17">
        <v>39</v>
      </c>
      <c r="AK17">
        <v>56</v>
      </c>
      <c r="AL17">
        <v>89</v>
      </c>
      <c r="AN17">
        <v>11</v>
      </c>
      <c r="AO17">
        <v>7</v>
      </c>
      <c r="AP17">
        <v>8</v>
      </c>
      <c r="AQ17">
        <v>10</v>
      </c>
      <c r="AR17">
        <v>4</v>
      </c>
      <c r="AS17">
        <v>1</v>
      </c>
      <c r="AT17">
        <v>6</v>
      </c>
      <c r="AU17">
        <v>9</v>
      </c>
      <c r="AV17">
        <v>14</v>
      </c>
      <c r="AW17">
        <v>22</v>
      </c>
      <c r="AZ17">
        <f t="shared" si="15"/>
        <v>12.75</v>
      </c>
      <c r="BA17">
        <f t="shared" si="16"/>
        <v>8.25</v>
      </c>
      <c r="BB17">
        <f t="shared" si="16"/>
        <v>8.25</v>
      </c>
      <c r="BC17">
        <f t="shared" si="16"/>
        <v>8</v>
      </c>
      <c r="BD17">
        <f t="shared" si="16"/>
        <v>4.75</v>
      </c>
      <c r="BE17">
        <f t="shared" si="16"/>
        <v>3</v>
      </c>
      <c r="BF17">
        <f t="shared" si="16"/>
        <v>5.5</v>
      </c>
      <c r="BG17">
        <f t="shared" si="16"/>
        <v>9.5</v>
      </c>
      <c r="BH17">
        <f t="shared" si="16"/>
        <v>14.75</v>
      </c>
      <c r="BI17">
        <f t="shared" si="17"/>
        <v>17.25</v>
      </c>
      <c r="BL17">
        <v>12</v>
      </c>
      <c r="BM17">
        <v>7</v>
      </c>
      <c r="BN17">
        <v>9</v>
      </c>
      <c r="BO17">
        <v>11</v>
      </c>
      <c r="BP17">
        <v>5</v>
      </c>
      <c r="BQ17">
        <v>1</v>
      </c>
      <c r="BR17">
        <v>7</v>
      </c>
      <c r="BS17">
        <v>10</v>
      </c>
      <c r="BT17">
        <v>15</v>
      </c>
      <c r="BU17">
        <v>23</v>
      </c>
      <c r="BW17" t="s">
        <v>48</v>
      </c>
      <c r="BX17" t="s">
        <v>49</v>
      </c>
      <c r="BY17">
        <f t="shared" si="18"/>
        <v>23</v>
      </c>
      <c r="BZ17">
        <f t="shared" si="19"/>
        <v>1</v>
      </c>
      <c r="CA17" s="27">
        <f t="shared" si="20"/>
        <v>6.5</v>
      </c>
      <c r="CC17">
        <f t="shared" si="21"/>
        <v>1</v>
      </c>
      <c r="CD17">
        <f t="shared" si="21"/>
        <v>1</v>
      </c>
      <c r="CE17">
        <f t="shared" si="21"/>
        <v>1</v>
      </c>
      <c r="CF17">
        <f t="shared" si="21"/>
        <v>1</v>
      </c>
      <c r="CG17">
        <f t="shared" si="21"/>
        <v>0</v>
      </c>
      <c r="CH17">
        <f t="shared" si="21"/>
        <v>0</v>
      </c>
      <c r="CI17">
        <f t="shared" si="21"/>
        <v>1</v>
      </c>
      <c r="CJ17">
        <f t="shared" si="21"/>
        <v>1</v>
      </c>
      <c r="CK17">
        <f t="shared" si="21"/>
        <v>1</v>
      </c>
      <c r="CL17">
        <f t="shared" si="21"/>
        <v>1</v>
      </c>
      <c r="CM17" t="s">
        <v>47</v>
      </c>
      <c r="DC17" s="8">
        <v>443</v>
      </c>
      <c r="DD17" t="s">
        <v>47</v>
      </c>
      <c r="DE17" s="8">
        <v>443</v>
      </c>
      <c r="EJ17" s="53"/>
      <c r="EK17" s="5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2.75">
      <c r="A18" s="8">
        <v>3</v>
      </c>
      <c r="B18" s="8">
        <v>443</v>
      </c>
      <c r="C18" t="s">
        <v>45</v>
      </c>
      <c r="D18" t="s">
        <v>67</v>
      </c>
      <c r="E18" t="s">
        <v>47</v>
      </c>
      <c r="F18" s="8">
        <v>20.1</v>
      </c>
      <c r="G18" s="8">
        <v>0.6</v>
      </c>
      <c r="H18" s="8">
        <v>303</v>
      </c>
      <c r="I18" s="8">
        <v>52</v>
      </c>
      <c r="J18">
        <v>8.2</v>
      </c>
      <c r="K18">
        <v>8.2</v>
      </c>
      <c r="L18" s="8">
        <v>3</v>
      </c>
      <c r="M18" s="23">
        <f>(K18-F18)/F18</f>
        <v>-0.592039800995025</v>
      </c>
      <c r="O18">
        <v>13</v>
      </c>
      <c r="Q18" s="8">
        <v>10</v>
      </c>
      <c r="S18">
        <v>12.5</v>
      </c>
      <c r="AA18" t="s">
        <v>47</v>
      </c>
      <c r="AC18">
        <v>49</v>
      </c>
      <c r="AD18">
        <v>29</v>
      </c>
      <c r="AE18">
        <v>48</v>
      </c>
      <c r="AF18">
        <v>30</v>
      </c>
      <c r="AG18">
        <v>1</v>
      </c>
      <c r="AH18">
        <v>5</v>
      </c>
      <c r="AI18">
        <v>15</v>
      </c>
      <c r="AJ18">
        <v>47</v>
      </c>
      <c r="AK18">
        <v>29</v>
      </c>
      <c r="AL18">
        <v>50</v>
      </c>
      <c r="AN18">
        <v>13</v>
      </c>
      <c r="AO18">
        <v>7</v>
      </c>
      <c r="AP18">
        <v>12</v>
      </c>
      <c r="AQ18">
        <v>8</v>
      </c>
      <c r="AR18">
        <v>0</v>
      </c>
      <c r="AS18">
        <v>1</v>
      </c>
      <c r="AT18">
        <v>3</v>
      </c>
      <c r="AU18">
        <v>12</v>
      </c>
      <c r="AV18">
        <v>8</v>
      </c>
      <c r="AW18">
        <v>13</v>
      </c>
      <c r="AZ18">
        <f t="shared" si="15"/>
        <v>11.5</v>
      </c>
      <c r="BA18">
        <f t="shared" si="16"/>
        <v>9.75</v>
      </c>
      <c r="BB18">
        <f t="shared" si="16"/>
        <v>9.75</v>
      </c>
      <c r="BC18">
        <f t="shared" si="16"/>
        <v>7</v>
      </c>
      <c r="BD18">
        <f t="shared" si="16"/>
        <v>2.25</v>
      </c>
      <c r="BE18">
        <f t="shared" si="16"/>
        <v>1.25</v>
      </c>
      <c r="BF18">
        <f t="shared" si="16"/>
        <v>4.75</v>
      </c>
      <c r="BG18">
        <f t="shared" si="16"/>
        <v>8.75</v>
      </c>
      <c r="BH18">
        <f t="shared" si="16"/>
        <v>10.25</v>
      </c>
      <c r="BI18">
        <f t="shared" si="17"/>
        <v>11.75</v>
      </c>
      <c r="BL18">
        <v>16</v>
      </c>
      <c r="BM18">
        <v>10</v>
      </c>
      <c r="BN18">
        <v>16</v>
      </c>
      <c r="BO18">
        <v>10</v>
      </c>
      <c r="BP18">
        <v>0</v>
      </c>
      <c r="BQ18">
        <v>2</v>
      </c>
      <c r="BR18">
        <v>5</v>
      </c>
      <c r="BS18">
        <v>16</v>
      </c>
      <c r="BT18">
        <v>10</v>
      </c>
      <c r="BU18">
        <v>17</v>
      </c>
      <c r="BW18" t="s">
        <v>48</v>
      </c>
      <c r="BX18" t="s">
        <v>49</v>
      </c>
      <c r="BY18">
        <f t="shared" si="18"/>
        <v>17</v>
      </c>
      <c r="BZ18">
        <f t="shared" si="19"/>
        <v>0</v>
      </c>
      <c r="CA18" s="27">
        <f t="shared" si="20"/>
        <v>4.25</v>
      </c>
      <c r="CC18">
        <f t="shared" si="21"/>
        <v>1</v>
      </c>
      <c r="CD18">
        <f t="shared" si="21"/>
        <v>1</v>
      </c>
      <c r="CE18">
        <f t="shared" si="21"/>
        <v>1</v>
      </c>
      <c r="CF18">
        <f t="shared" si="21"/>
        <v>1</v>
      </c>
      <c r="CG18">
        <f t="shared" si="21"/>
        <v>0</v>
      </c>
      <c r="CH18">
        <f t="shared" si="21"/>
        <v>0</v>
      </c>
      <c r="CI18">
        <f t="shared" si="21"/>
        <v>1</v>
      </c>
      <c r="CJ18">
        <f t="shared" si="21"/>
        <v>1</v>
      </c>
      <c r="CK18">
        <f t="shared" si="21"/>
        <v>1</v>
      </c>
      <c r="CL18">
        <f t="shared" si="21"/>
        <v>1</v>
      </c>
      <c r="CM18" t="s">
        <v>47</v>
      </c>
      <c r="CN18" t="s">
        <v>60</v>
      </c>
      <c r="CO18">
        <f>MAX(AZ18:BI18)</f>
        <v>11.75</v>
      </c>
      <c r="CP18">
        <f>MIN(AZ18:BI18)</f>
        <v>1.25</v>
      </c>
      <c r="CQ18" s="27">
        <f>(CO18-CP18)/4+CP18</f>
        <v>3.875</v>
      </c>
      <c r="CS18">
        <f aca="true" t="shared" si="22" ref="CS18:DB22">IF(AZ18&gt;$CQ18,1,0)</f>
        <v>1</v>
      </c>
      <c r="CT18">
        <f t="shared" si="22"/>
        <v>1</v>
      </c>
      <c r="CU18">
        <f t="shared" si="22"/>
        <v>1</v>
      </c>
      <c r="CV18">
        <f t="shared" si="22"/>
        <v>1</v>
      </c>
      <c r="CW18">
        <f t="shared" si="22"/>
        <v>0</v>
      </c>
      <c r="CX18">
        <f t="shared" si="22"/>
        <v>0</v>
      </c>
      <c r="CY18">
        <f t="shared" si="22"/>
        <v>1</v>
      </c>
      <c r="CZ18">
        <f t="shared" si="22"/>
        <v>1</v>
      </c>
      <c r="DA18">
        <f t="shared" si="22"/>
        <v>1</v>
      </c>
      <c r="DB18">
        <f t="shared" si="22"/>
        <v>1</v>
      </c>
      <c r="DC18" s="8">
        <f t="shared" si="3"/>
        <v>8</v>
      </c>
      <c r="DD18" t="s">
        <v>47</v>
      </c>
      <c r="DE18" s="8">
        <v>443</v>
      </c>
      <c r="EJ18" s="8"/>
      <c r="EK18" s="9"/>
      <c r="EL18" s="5"/>
      <c r="EO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06" ht="12.75">
      <c r="A19" s="8">
        <v>3</v>
      </c>
      <c r="B19" s="8">
        <v>443</v>
      </c>
      <c r="C19" t="s">
        <v>45</v>
      </c>
      <c r="D19" t="s">
        <v>66</v>
      </c>
      <c r="E19" t="s">
        <v>131</v>
      </c>
      <c r="F19" s="8">
        <v>19</v>
      </c>
      <c r="G19" s="8">
        <v>0.2</v>
      </c>
      <c r="H19" s="8">
        <v>352</v>
      </c>
      <c r="I19" s="8">
        <v>46</v>
      </c>
      <c r="J19" s="8">
        <f>AVERAGE(J16:J18)</f>
        <v>8.633333333333335</v>
      </c>
      <c r="K19">
        <v>11</v>
      </c>
      <c r="L19" s="8">
        <v>3</v>
      </c>
      <c r="N19" s="28">
        <f>(K19-K18)/K18</f>
        <v>0.3414634146341465</v>
      </c>
      <c r="O19">
        <v>18</v>
      </c>
      <c r="P19" s="28">
        <f>(O19-O18)/O18</f>
        <v>0.38461538461538464</v>
      </c>
      <c r="Q19" s="8">
        <v>1</v>
      </c>
      <c r="R19" s="12">
        <v>1</v>
      </c>
      <c r="S19">
        <v>8.6</v>
      </c>
      <c r="T19" s="28">
        <f>(S19-S18)/S18</f>
        <v>-0.31200000000000006</v>
      </c>
      <c r="W19" s="38" t="s">
        <v>195</v>
      </c>
      <c r="X19" s="38" t="s">
        <v>195</v>
      </c>
      <c r="Y19" s="89" t="s">
        <v>183</v>
      </c>
      <c r="Z19" s="8">
        <v>0</v>
      </c>
      <c r="AA19" t="s">
        <v>131</v>
      </c>
      <c r="AC19">
        <v>57</v>
      </c>
      <c r="AD19">
        <v>35</v>
      </c>
      <c r="AE19">
        <v>36</v>
      </c>
      <c r="AF19">
        <v>41</v>
      </c>
      <c r="AG19">
        <v>21</v>
      </c>
      <c r="AH19">
        <v>14</v>
      </c>
      <c r="AI19">
        <v>31</v>
      </c>
      <c r="AJ19">
        <v>36</v>
      </c>
      <c r="AK19">
        <v>28</v>
      </c>
      <c r="AL19">
        <v>53</v>
      </c>
      <c r="AN19">
        <v>18</v>
      </c>
      <c r="AO19">
        <v>10</v>
      </c>
      <c r="AP19">
        <v>11</v>
      </c>
      <c r="AQ19">
        <v>12</v>
      </c>
      <c r="AR19">
        <v>6</v>
      </c>
      <c r="AS19">
        <v>4</v>
      </c>
      <c r="AT19">
        <v>9</v>
      </c>
      <c r="AU19">
        <v>11</v>
      </c>
      <c r="AV19">
        <v>8</v>
      </c>
      <c r="AW19">
        <v>16</v>
      </c>
      <c r="AZ19">
        <f t="shared" si="15"/>
        <v>15.5</v>
      </c>
      <c r="BA19">
        <f t="shared" si="16"/>
        <v>12.25</v>
      </c>
      <c r="BB19">
        <f t="shared" si="16"/>
        <v>11</v>
      </c>
      <c r="BC19">
        <f t="shared" si="16"/>
        <v>10.25</v>
      </c>
      <c r="BD19">
        <f t="shared" si="16"/>
        <v>7</v>
      </c>
      <c r="BE19">
        <f t="shared" si="16"/>
        <v>5.75</v>
      </c>
      <c r="BF19">
        <f t="shared" si="16"/>
        <v>8.25</v>
      </c>
      <c r="BG19">
        <f t="shared" si="16"/>
        <v>9.75</v>
      </c>
      <c r="BH19">
        <f t="shared" si="16"/>
        <v>10.75</v>
      </c>
      <c r="BI19">
        <f t="shared" si="17"/>
        <v>14.5</v>
      </c>
      <c r="BL19">
        <v>16</v>
      </c>
      <c r="BM19">
        <v>10</v>
      </c>
      <c r="BN19">
        <v>10</v>
      </c>
      <c r="BO19">
        <v>12</v>
      </c>
      <c r="BP19">
        <v>6</v>
      </c>
      <c r="BQ19">
        <v>4</v>
      </c>
      <c r="BR19">
        <v>9</v>
      </c>
      <c r="BS19">
        <v>10</v>
      </c>
      <c r="BT19">
        <v>8</v>
      </c>
      <c r="BU19">
        <v>15</v>
      </c>
      <c r="BW19" t="s">
        <v>48</v>
      </c>
      <c r="BX19" t="s">
        <v>49</v>
      </c>
      <c r="BY19">
        <f t="shared" si="18"/>
        <v>16</v>
      </c>
      <c r="BZ19">
        <f t="shared" si="19"/>
        <v>4</v>
      </c>
      <c r="CA19" s="27">
        <f t="shared" si="20"/>
        <v>7</v>
      </c>
      <c r="CC19">
        <f t="shared" si="21"/>
        <v>1</v>
      </c>
      <c r="CD19">
        <f t="shared" si="21"/>
        <v>1</v>
      </c>
      <c r="CE19">
        <f t="shared" si="21"/>
        <v>1</v>
      </c>
      <c r="CF19">
        <f t="shared" si="21"/>
        <v>1</v>
      </c>
      <c r="CG19">
        <f t="shared" si="21"/>
        <v>0</v>
      </c>
      <c r="CH19">
        <f t="shared" si="21"/>
        <v>0</v>
      </c>
      <c r="CI19">
        <f t="shared" si="21"/>
        <v>1</v>
      </c>
      <c r="CJ19">
        <f t="shared" si="21"/>
        <v>1</v>
      </c>
      <c r="CK19">
        <f t="shared" si="21"/>
        <v>1</v>
      </c>
      <c r="CL19">
        <f t="shared" si="21"/>
        <v>1</v>
      </c>
      <c r="CM19" t="s">
        <v>131</v>
      </c>
      <c r="CO19">
        <f>MAX(AZ19:BI19)</f>
        <v>15.5</v>
      </c>
      <c r="CP19">
        <f>MIN(AZ19:BI19)</f>
        <v>5.75</v>
      </c>
      <c r="CQ19" s="27">
        <f>(CO19-CP19)/4+CP19</f>
        <v>8.1875</v>
      </c>
      <c r="CS19">
        <f t="shared" si="22"/>
        <v>1</v>
      </c>
      <c r="CT19">
        <f t="shared" si="22"/>
        <v>1</v>
      </c>
      <c r="CU19">
        <f t="shared" si="22"/>
        <v>1</v>
      </c>
      <c r="CV19">
        <f t="shared" si="22"/>
        <v>1</v>
      </c>
      <c r="CW19">
        <f t="shared" si="22"/>
        <v>0</v>
      </c>
      <c r="CX19">
        <f t="shared" si="22"/>
        <v>0</v>
      </c>
      <c r="CY19">
        <f t="shared" si="22"/>
        <v>1</v>
      </c>
      <c r="CZ19">
        <f t="shared" si="22"/>
        <v>1</v>
      </c>
      <c r="DA19">
        <f t="shared" si="22"/>
        <v>1</v>
      </c>
      <c r="DB19">
        <f t="shared" si="22"/>
        <v>1</v>
      </c>
      <c r="DC19" s="8">
        <f t="shared" si="3"/>
        <v>8</v>
      </c>
      <c r="DD19" t="s">
        <v>131</v>
      </c>
      <c r="DE19" s="8">
        <v>443</v>
      </c>
      <c r="DJ19" s="53"/>
      <c r="DK19" s="53"/>
      <c r="DL19" s="53"/>
      <c r="DM19" s="5"/>
      <c r="DN19" s="5"/>
      <c r="DO19" s="5"/>
      <c r="DP19" s="53"/>
      <c r="DQ19" s="5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3"/>
      <c r="EK19" s="5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</row>
    <row r="20" spans="1:141" s="5" customFormat="1" ht="12.75">
      <c r="A20" s="8">
        <v>3</v>
      </c>
      <c r="B20" s="8">
        <v>443</v>
      </c>
      <c r="C20" t="s">
        <v>45</v>
      </c>
      <c r="D20" t="s">
        <v>67</v>
      </c>
      <c r="E20" s="5" t="s">
        <v>395</v>
      </c>
      <c r="F20" s="8">
        <v>20.1</v>
      </c>
      <c r="G20" s="8">
        <v>0.6</v>
      </c>
      <c r="H20" s="8">
        <v>623</v>
      </c>
      <c r="I20" s="8">
        <v>67</v>
      </c>
      <c r="J20" s="8"/>
      <c r="K20">
        <v>13</v>
      </c>
      <c r="L20" s="8">
        <v>3</v>
      </c>
      <c r="M20"/>
      <c r="N20" s="28">
        <f>(K20-K18)/K18</f>
        <v>0.5853658536585368</v>
      </c>
      <c r="O20">
        <v>24</v>
      </c>
      <c r="P20" s="28">
        <f>(O20-O18)/O18</f>
        <v>0.8461538461538461</v>
      </c>
      <c r="Q20" s="8">
        <v>1</v>
      </c>
      <c r="R20" s="12">
        <v>1</v>
      </c>
      <c r="S20">
        <v>10.1</v>
      </c>
      <c r="T20" s="28">
        <f>(S20-S18)/S18</f>
        <v>-0.19200000000000003</v>
      </c>
      <c r="U20"/>
      <c r="V20"/>
      <c r="W20" s="39" t="s">
        <v>197</v>
      </c>
      <c r="X20" t="s">
        <v>198</v>
      </c>
      <c r="Y20" t="s">
        <v>406</v>
      </c>
      <c r="Z20" s="8">
        <v>0</v>
      </c>
      <c r="AA20" s="5" t="s">
        <v>395</v>
      </c>
      <c r="AB20"/>
      <c r="AC20">
        <v>111</v>
      </c>
      <c r="AD20">
        <v>45</v>
      </c>
      <c r="AE20">
        <v>49</v>
      </c>
      <c r="AF20">
        <v>80</v>
      </c>
      <c r="AG20">
        <v>38</v>
      </c>
      <c r="AH20">
        <v>30</v>
      </c>
      <c r="AI20">
        <v>47</v>
      </c>
      <c r="AJ20">
        <v>54</v>
      </c>
      <c r="AK20">
        <v>50</v>
      </c>
      <c r="AL20">
        <v>119</v>
      </c>
      <c r="AM20"/>
      <c r="AN20">
        <v>23</v>
      </c>
      <c r="AO20">
        <v>9</v>
      </c>
      <c r="AP20">
        <v>9</v>
      </c>
      <c r="AQ20">
        <v>16</v>
      </c>
      <c r="AR20">
        <v>7</v>
      </c>
      <c r="AS20">
        <v>5</v>
      </c>
      <c r="AT20">
        <v>9</v>
      </c>
      <c r="AU20">
        <v>11</v>
      </c>
      <c r="AV20">
        <v>10</v>
      </c>
      <c r="AW20">
        <v>24</v>
      </c>
      <c r="AX20"/>
      <c r="AY20"/>
      <c r="AZ20">
        <f t="shared" si="15"/>
        <v>19.75</v>
      </c>
      <c r="BA20">
        <f t="shared" si="16"/>
        <v>12.5</v>
      </c>
      <c r="BB20">
        <f t="shared" si="16"/>
        <v>10.75</v>
      </c>
      <c r="BC20">
        <f t="shared" si="16"/>
        <v>12</v>
      </c>
      <c r="BD20">
        <f t="shared" si="16"/>
        <v>8.75</v>
      </c>
      <c r="BE20">
        <f t="shared" si="16"/>
        <v>6.5</v>
      </c>
      <c r="BF20">
        <f t="shared" si="16"/>
        <v>8.5</v>
      </c>
      <c r="BG20">
        <f t="shared" si="16"/>
        <v>10.25</v>
      </c>
      <c r="BH20">
        <f t="shared" si="16"/>
        <v>13.75</v>
      </c>
      <c r="BI20">
        <f t="shared" si="17"/>
        <v>20.25</v>
      </c>
      <c r="BJ20"/>
      <c r="BK20"/>
      <c r="BL20">
        <v>18</v>
      </c>
      <c r="BM20">
        <v>7</v>
      </c>
      <c r="BN20">
        <v>8</v>
      </c>
      <c r="BO20">
        <v>13</v>
      </c>
      <c r="BP20">
        <v>6</v>
      </c>
      <c r="BQ20">
        <v>5</v>
      </c>
      <c r="BR20">
        <v>8</v>
      </c>
      <c r="BS20">
        <v>9</v>
      </c>
      <c r="BT20">
        <v>8</v>
      </c>
      <c r="BU20">
        <v>19</v>
      </c>
      <c r="BV20"/>
      <c r="BW20" t="s">
        <v>48</v>
      </c>
      <c r="BX20" t="s">
        <v>49</v>
      </c>
      <c r="BY20">
        <f t="shared" si="18"/>
        <v>19</v>
      </c>
      <c r="BZ20">
        <f t="shared" si="19"/>
        <v>5</v>
      </c>
      <c r="CA20" s="27">
        <f t="shared" si="20"/>
        <v>8.5</v>
      </c>
      <c r="CB20"/>
      <c r="CC20">
        <f t="shared" si="21"/>
        <v>1</v>
      </c>
      <c r="CD20">
        <f t="shared" si="21"/>
        <v>0</v>
      </c>
      <c r="CE20">
        <f t="shared" si="21"/>
        <v>0</v>
      </c>
      <c r="CF20">
        <f t="shared" si="21"/>
        <v>1</v>
      </c>
      <c r="CG20">
        <f t="shared" si="21"/>
        <v>0</v>
      </c>
      <c r="CH20">
        <f t="shared" si="21"/>
        <v>0</v>
      </c>
      <c r="CI20">
        <f t="shared" si="21"/>
        <v>0</v>
      </c>
      <c r="CJ20">
        <f t="shared" si="21"/>
        <v>1</v>
      </c>
      <c r="CK20">
        <f t="shared" si="21"/>
        <v>0</v>
      </c>
      <c r="CL20">
        <f t="shared" si="21"/>
        <v>1</v>
      </c>
      <c r="CM20" s="5" t="s">
        <v>395</v>
      </c>
      <c r="CN20"/>
      <c r="CO20">
        <f>MAX(AZ20:BI20)</f>
        <v>20.25</v>
      </c>
      <c r="CP20">
        <f>MIN(AZ20:BI20)</f>
        <v>6.5</v>
      </c>
      <c r="CQ20" s="27">
        <f>(CO20-CP20)/4+CP20</f>
        <v>9.9375</v>
      </c>
      <c r="CR20"/>
      <c r="CS20">
        <f t="shared" si="22"/>
        <v>1</v>
      </c>
      <c r="CT20">
        <f t="shared" si="22"/>
        <v>1</v>
      </c>
      <c r="CU20">
        <f t="shared" si="22"/>
        <v>1</v>
      </c>
      <c r="CV20">
        <f t="shared" si="22"/>
        <v>1</v>
      </c>
      <c r="CW20">
        <f t="shared" si="22"/>
        <v>0</v>
      </c>
      <c r="CX20">
        <f t="shared" si="22"/>
        <v>0</v>
      </c>
      <c r="CY20">
        <f t="shared" si="22"/>
        <v>0</v>
      </c>
      <c r="CZ20">
        <f t="shared" si="22"/>
        <v>1</v>
      </c>
      <c r="DA20">
        <f t="shared" si="22"/>
        <v>1</v>
      </c>
      <c r="DB20">
        <f t="shared" si="22"/>
        <v>1</v>
      </c>
      <c r="DC20" s="8">
        <f t="shared" si="3"/>
        <v>7</v>
      </c>
      <c r="DD20" s="5" t="s">
        <v>395</v>
      </c>
      <c r="DE20" s="8">
        <v>443</v>
      </c>
      <c r="DF20" s="103"/>
      <c r="DG20" s="53"/>
      <c r="DH20" s="53"/>
      <c r="DI20" s="53"/>
      <c r="DJ20" s="53"/>
      <c r="DK20" s="53"/>
      <c r="DL20" s="53"/>
      <c r="DP20" s="53"/>
      <c r="DQ20" s="55"/>
      <c r="EJ20" s="53"/>
      <c r="EK20" s="55"/>
    </row>
    <row r="21" spans="1:141" s="5" customFormat="1" ht="12.75">
      <c r="A21" s="8">
        <v>3</v>
      </c>
      <c r="B21" s="8">
        <v>443</v>
      </c>
      <c r="C21" t="s">
        <v>45</v>
      </c>
      <c r="D21" t="s">
        <v>287</v>
      </c>
      <c r="E21" t="s">
        <v>396</v>
      </c>
      <c r="F21" s="8">
        <v>10.8</v>
      </c>
      <c r="G21" s="8">
        <v>0.5</v>
      </c>
      <c r="H21" s="8">
        <v>336</v>
      </c>
      <c r="I21" s="8">
        <v>48</v>
      </c>
      <c r="J21" s="8"/>
      <c r="K21">
        <v>9.7</v>
      </c>
      <c r="L21" s="8">
        <v>2</v>
      </c>
      <c r="M21"/>
      <c r="N21" s="28">
        <f>(K21-K18)/K18</f>
        <v>0.1829268292682927</v>
      </c>
      <c r="O21">
        <v>19</v>
      </c>
      <c r="P21" s="28">
        <f>(O21-O18)/O18</f>
        <v>0.46153846153846156</v>
      </c>
      <c r="Q21" s="8">
        <v>1</v>
      </c>
      <c r="R21" s="12">
        <v>1</v>
      </c>
      <c r="S21">
        <v>8.1</v>
      </c>
      <c r="T21" s="29">
        <f>(S21-S18)/S18</f>
        <v>-0.35200000000000004</v>
      </c>
      <c r="U21"/>
      <c r="V21"/>
      <c r="W21" t="s">
        <v>406</v>
      </c>
      <c r="X21" t="s">
        <v>198</v>
      </c>
      <c r="Y21" t="s">
        <v>406</v>
      </c>
      <c r="Z21" s="8">
        <v>0</v>
      </c>
      <c r="AA21" t="s">
        <v>396</v>
      </c>
      <c r="AB21"/>
      <c r="AC21">
        <v>50</v>
      </c>
      <c r="AD21">
        <v>28</v>
      </c>
      <c r="AE21">
        <v>31</v>
      </c>
      <c r="AF21">
        <v>67</v>
      </c>
      <c r="AG21">
        <v>7</v>
      </c>
      <c r="AH21">
        <v>17</v>
      </c>
      <c r="AI21">
        <v>23</v>
      </c>
      <c r="AJ21">
        <v>36</v>
      </c>
      <c r="AK21">
        <v>32</v>
      </c>
      <c r="AL21">
        <v>45</v>
      </c>
      <c r="AM21"/>
      <c r="AN21">
        <v>14</v>
      </c>
      <c r="AO21">
        <v>7</v>
      </c>
      <c r="AP21">
        <v>8</v>
      </c>
      <c r="AQ21">
        <v>19</v>
      </c>
      <c r="AR21">
        <v>1</v>
      </c>
      <c r="AS21">
        <v>5</v>
      </c>
      <c r="AT21">
        <v>6</v>
      </c>
      <c r="AU21">
        <v>10</v>
      </c>
      <c r="AV21">
        <v>9</v>
      </c>
      <c r="AW21">
        <v>13</v>
      </c>
      <c r="AX21"/>
      <c r="AY21"/>
      <c r="AZ21">
        <f t="shared" si="15"/>
        <v>12</v>
      </c>
      <c r="BA21">
        <f t="shared" si="16"/>
        <v>9</v>
      </c>
      <c r="BB21">
        <f t="shared" si="16"/>
        <v>10.5</v>
      </c>
      <c r="BC21">
        <f t="shared" si="16"/>
        <v>11.75</v>
      </c>
      <c r="BD21">
        <f t="shared" si="16"/>
        <v>6.5</v>
      </c>
      <c r="BE21">
        <f t="shared" si="16"/>
        <v>4.25</v>
      </c>
      <c r="BF21">
        <f t="shared" si="16"/>
        <v>6.75</v>
      </c>
      <c r="BG21">
        <f t="shared" si="16"/>
        <v>8.75</v>
      </c>
      <c r="BH21">
        <f t="shared" si="16"/>
        <v>10.25</v>
      </c>
      <c r="BI21">
        <f t="shared" si="17"/>
        <v>12.25</v>
      </c>
      <c r="BJ21"/>
      <c r="BK21"/>
      <c r="BL21">
        <v>15</v>
      </c>
      <c r="BM21">
        <v>8</v>
      </c>
      <c r="BN21">
        <v>9</v>
      </c>
      <c r="BO21">
        <v>20</v>
      </c>
      <c r="BP21">
        <v>2</v>
      </c>
      <c r="BQ21">
        <v>5</v>
      </c>
      <c r="BR21">
        <v>7</v>
      </c>
      <c r="BS21">
        <v>11</v>
      </c>
      <c r="BT21">
        <v>10</v>
      </c>
      <c r="BU21">
        <v>13</v>
      </c>
      <c r="BV21"/>
      <c r="BW21" t="s">
        <v>48</v>
      </c>
      <c r="BX21" t="s">
        <v>49</v>
      </c>
      <c r="BY21">
        <f t="shared" si="18"/>
        <v>20</v>
      </c>
      <c r="BZ21">
        <f t="shared" si="19"/>
        <v>2</v>
      </c>
      <c r="CA21" s="27">
        <f t="shared" si="20"/>
        <v>6.5</v>
      </c>
      <c r="CB21"/>
      <c r="CC21">
        <f t="shared" si="21"/>
        <v>1</v>
      </c>
      <c r="CD21">
        <f t="shared" si="21"/>
        <v>1</v>
      </c>
      <c r="CE21">
        <f t="shared" si="21"/>
        <v>1</v>
      </c>
      <c r="CF21">
        <f t="shared" si="21"/>
        <v>1</v>
      </c>
      <c r="CG21">
        <f t="shared" si="21"/>
        <v>0</v>
      </c>
      <c r="CH21">
        <f t="shared" si="21"/>
        <v>0</v>
      </c>
      <c r="CI21">
        <f t="shared" si="21"/>
        <v>1</v>
      </c>
      <c r="CJ21">
        <f t="shared" si="21"/>
        <v>1</v>
      </c>
      <c r="CK21">
        <f t="shared" si="21"/>
        <v>1</v>
      </c>
      <c r="CL21">
        <f t="shared" si="21"/>
        <v>1</v>
      </c>
      <c r="CM21" t="s">
        <v>396</v>
      </c>
      <c r="CN21"/>
      <c r="CO21">
        <f>MAX(AZ21:BI21)</f>
        <v>12.25</v>
      </c>
      <c r="CP21">
        <f>MIN(AZ21:BI21)</f>
        <v>4.25</v>
      </c>
      <c r="CQ21" s="27">
        <f>(CO21-CP21)/4+CP21</f>
        <v>6.25</v>
      </c>
      <c r="CR21"/>
      <c r="CS21">
        <f t="shared" si="22"/>
        <v>1</v>
      </c>
      <c r="CT21">
        <f t="shared" si="22"/>
        <v>1</v>
      </c>
      <c r="CU21">
        <f t="shared" si="22"/>
        <v>1</v>
      </c>
      <c r="CV21">
        <f t="shared" si="22"/>
        <v>1</v>
      </c>
      <c r="CW21">
        <f t="shared" si="22"/>
        <v>1</v>
      </c>
      <c r="CX21">
        <f t="shared" si="22"/>
        <v>0</v>
      </c>
      <c r="CY21">
        <f t="shared" si="22"/>
        <v>1</v>
      </c>
      <c r="CZ21">
        <f t="shared" si="22"/>
        <v>1</v>
      </c>
      <c r="DA21">
        <f t="shared" si="22"/>
        <v>1</v>
      </c>
      <c r="DB21">
        <f t="shared" si="22"/>
        <v>1</v>
      </c>
      <c r="DC21" s="8">
        <f t="shared" si="3"/>
        <v>9</v>
      </c>
      <c r="DD21" t="s">
        <v>396</v>
      </c>
      <c r="DE21" s="8">
        <v>443</v>
      </c>
      <c r="DF21" s="103"/>
      <c r="DG21" s="53"/>
      <c r="DH21" s="53"/>
      <c r="DI21" s="53"/>
      <c r="DJ21" s="53"/>
      <c r="DK21" s="53"/>
      <c r="DL21" s="53"/>
      <c r="DP21" s="53"/>
      <c r="DQ21" s="55"/>
      <c r="EJ21" s="53"/>
      <c r="EK21" s="55"/>
    </row>
    <row r="22" spans="1:141" s="5" customFormat="1" ht="12.75">
      <c r="A22" s="8">
        <v>3</v>
      </c>
      <c r="B22" s="8">
        <v>443</v>
      </c>
      <c r="C22" t="s">
        <v>45</v>
      </c>
      <c r="D22" t="s">
        <v>288</v>
      </c>
      <c r="E22" t="s">
        <v>394</v>
      </c>
      <c r="F22" s="8">
        <v>18.7</v>
      </c>
      <c r="G22" s="8">
        <v>0.5</v>
      </c>
      <c r="H22" s="8">
        <v>492</v>
      </c>
      <c r="I22" s="8">
        <v>45</v>
      </c>
      <c r="J22" s="8"/>
      <c r="K22">
        <v>14.8</v>
      </c>
      <c r="L22" s="8">
        <v>4</v>
      </c>
      <c r="M22"/>
      <c r="N22" s="28">
        <f>(K22-K18)/K18</f>
        <v>0.8048780487804881</v>
      </c>
      <c r="O22">
        <v>34</v>
      </c>
      <c r="P22" s="28">
        <f>(O22-O18)/O18</f>
        <v>1.6153846153846154</v>
      </c>
      <c r="Q22" s="8">
        <v>10</v>
      </c>
      <c r="R22" s="12">
        <v>0</v>
      </c>
      <c r="S22">
        <v>12</v>
      </c>
      <c r="T22" s="28">
        <f>(S22-S18)/S18</f>
        <v>-0.04</v>
      </c>
      <c r="U22"/>
      <c r="V22"/>
      <c r="W22" t="s">
        <v>199</v>
      </c>
      <c r="X22" s="39" t="s">
        <v>197</v>
      </c>
      <c r="Y22" t="s">
        <v>406</v>
      </c>
      <c r="Z22" s="8">
        <v>0</v>
      </c>
      <c r="AA22" t="s">
        <v>394</v>
      </c>
      <c r="AB22"/>
      <c r="AC22">
        <v>66</v>
      </c>
      <c r="AD22">
        <v>32</v>
      </c>
      <c r="AE22">
        <v>59</v>
      </c>
      <c r="AF22">
        <v>45</v>
      </c>
      <c r="AG22">
        <v>19</v>
      </c>
      <c r="AH22">
        <v>28</v>
      </c>
      <c r="AI22">
        <v>41</v>
      </c>
      <c r="AJ22">
        <v>34</v>
      </c>
      <c r="AK22">
        <v>54</v>
      </c>
      <c r="AL22">
        <v>114</v>
      </c>
      <c r="AM22"/>
      <c r="AN22">
        <v>19</v>
      </c>
      <c r="AO22">
        <v>9</v>
      </c>
      <c r="AP22">
        <v>16</v>
      </c>
      <c r="AQ22">
        <v>12</v>
      </c>
      <c r="AR22">
        <v>6</v>
      </c>
      <c r="AS22">
        <v>9</v>
      </c>
      <c r="AT22">
        <v>12</v>
      </c>
      <c r="AU22">
        <v>9</v>
      </c>
      <c r="AV22">
        <v>16</v>
      </c>
      <c r="AW22">
        <v>34</v>
      </c>
      <c r="AX22"/>
      <c r="AY22"/>
      <c r="AZ22">
        <f t="shared" si="15"/>
        <v>20.25</v>
      </c>
      <c r="BA22">
        <f t="shared" si="16"/>
        <v>13.25</v>
      </c>
      <c r="BB22">
        <f t="shared" si="16"/>
        <v>13.25</v>
      </c>
      <c r="BC22">
        <f t="shared" si="16"/>
        <v>11.5</v>
      </c>
      <c r="BD22">
        <f t="shared" si="16"/>
        <v>8.25</v>
      </c>
      <c r="BE22">
        <f t="shared" si="16"/>
        <v>9</v>
      </c>
      <c r="BF22">
        <f t="shared" si="16"/>
        <v>10.5</v>
      </c>
      <c r="BG22">
        <f t="shared" si="16"/>
        <v>11.5</v>
      </c>
      <c r="BH22">
        <f t="shared" si="16"/>
        <v>18.75</v>
      </c>
      <c r="BI22">
        <f t="shared" si="17"/>
        <v>25.75</v>
      </c>
      <c r="BJ22"/>
      <c r="BK22"/>
      <c r="BL22">
        <v>13</v>
      </c>
      <c r="BM22">
        <v>7</v>
      </c>
      <c r="BN22">
        <v>12</v>
      </c>
      <c r="BO22">
        <v>9</v>
      </c>
      <c r="BP22">
        <v>4</v>
      </c>
      <c r="BQ22">
        <v>6</v>
      </c>
      <c r="BR22">
        <v>8</v>
      </c>
      <c r="BS22">
        <v>7</v>
      </c>
      <c r="BT22">
        <v>11</v>
      </c>
      <c r="BU22">
        <v>23</v>
      </c>
      <c r="BV22"/>
      <c r="BW22" t="s">
        <v>48</v>
      </c>
      <c r="BX22" t="s">
        <v>49</v>
      </c>
      <c r="BY22">
        <f t="shared" si="18"/>
        <v>23</v>
      </c>
      <c r="BZ22">
        <f t="shared" si="19"/>
        <v>4</v>
      </c>
      <c r="CA22" s="27">
        <f t="shared" si="20"/>
        <v>8.75</v>
      </c>
      <c r="CB22"/>
      <c r="CC22">
        <f t="shared" si="21"/>
        <v>1</v>
      </c>
      <c r="CD22">
        <f t="shared" si="21"/>
        <v>0</v>
      </c>
      <c r="CE22">
        <f t="shared" si="21"/>
        <v>1</v>
      </c>
      <c r="CF22">
        <f t="shared" si="21"/>
        <v>1</v>
      </c>
      <c r="CG22">
        <f t="shared" si="21"/>
        <v>0</v>
      </c>
      <c r="CH22">
        <f t="shared" si="21"/>
        <v>0</v>
      </c>
      <c r="CI22">
        <f t="shared" si="21"/>
        <v>0</v>
      </c>
      <c r="CJ22">
        <f t="shared" si="21"/>
        <v>0</v>
      </c>
      <c r="CK22">
        <f t="shared" si="21"/>
        <v>1</v>
      </c>
      <c r="CL22">
        <f t="shared" si="21"/>
        <v>1</v>
      </c>
      <c r="CM22" t="s">
        <v>394</v>
      </c>
      <c r="CN22"/>
      <c r="CO22">
        <f>MAX(AZ22:BI22)</f>
        <v>25.75</v>
      </c>
      <c r="CP22">
        <f>MIN(AZ22:BI22)</f>
        <v>8.25</v>
      </c>
      <c r="CQ22" s="27">
        <f>(CO22-CP22)/4+CP22</f>
        <v>12.625</v>
      </c>
      <c r="CR22"/>
      <c r="CS22">
        <f t="shared" si="22"/>
        <v>1</v>
      </c>
      <c r="CT22">
        <f t="shared" si="22"/>
        <v>1</v>
      </c>
      <c r="CU22">
        <f t="shared" si="22"/>
        <v>1</v>
      </c>
      <c r="CV22">
        <f t="shared" si="22"/>
        <v>0</v>
      </c>
      <c r="CW22">
        <f t="shared" si="22"/>
        <v>0</v>
      </c>
      <c r="CX22">
        <f t="shared" si="22"/>
        <v>0</v>
      </c>
      <c r="CY22">
        <f t="shared" si="22"/>
        <v>0</v>
      </c>
      <c r="CZ22">
        <f t="shared" si="22"/>
        <v>0</v>
      </c>
      <c r="DA22">
        <f t="shared" si="22"/>
        <v>1</v>
      </c>
      <c r="DB22">
        <f t="shared" si="22"/>
        <v>1</v>
      </c>
      <c r="DC22" s="8">
        <f t="shared" si="3"/>
        <v>5</v>
      </c>
      <c r="DD22" t="s">
        <v>394</v>
      </c>
      <c r="DE22" s="8">
        <v>443</v>
      </c>
      <c r="DF22" s="103"/>
      <c r="DG22" s="53"/>
      <c r="DH22" s="53"/>
      <c r="DI22" s="53"/>
      <c r="DJ22" s="53"/>
      <c r="DK22" s="53"/>
      <c r="DL22" s="53"/>
      <c r="EJ22" s="53"/>
      <c r="EK22" s="55"/>
    </row>
    <row r="23" spans="1:141" s="5" customFormat="1" ht="12.75">
      <c r="A23" s="33"/>
      <c r="B23" s="33"/>
      <c r="C23" s="3"/>
      <c r="D23" s="3"/>
      <c r="E23" s="3"/>
      <c r="F23" s="33"/>
      <c r="G23" s="33"/>
      <c r="H23" s="33"/>
      <c r="I23" s="33"/>
      <c r="J23" s="33"/>
      <c r="K23" s="3"/>
      <c r="L23" s="33"/>
      <c r="M23" s="3"/>
      <c r="N23" s="88"/>
      <c r="O23" s="3" t="s">
        <v>51</v>
      </c>
      <c r="P23" s="88"/>
      <c r="Q23" s="33"/>
      <c r="R23" s="36"/>
      <c r="S23" s="3"/>
      <c r="T23" s="88"/>
      <c r="U23" s="3"/>
      <c r="V23" s="3"/>
      <c r="W23" s="3"/>
      <c r="X23" s="3"/>
      <c r="Y23" s="3"/>
      <c r="Z23" s="3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/>
      <c r="BW23" s="3"/>
      <c r="BX23" s="3"/>
      <c r="BY23" s="3"/>
      <c r="BZ23" s="3"/>
      <c r="CA23" s="87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8" t="s">
        <v>51</v>
      </c>
      <c r="DD23" s="3"/>
      <c r="DE23" s="33"/>
      <c r="DF23" s="76"/>
      <c r="DG23" s="53"/>
      <c r="DH23" s="53"/>
      <c r="DI23" s="53"/>
      <c r="EJ23" s="53"/>
      <c r="EK23" s="55"/>
    </row>
    <row r="24" spans="1:141" s="5" customFormat="1" ht="12.75">
      <c r="A24" s="53"/>
      <c r="B24" s="53"/>
      <c r="F24" s="53"/>
      <c r="G24" s="53"/>
      <c r="H24" s="53"/>
      <c r="I24" s="53"/>
      <c r="J24" s="53"/>
      <c r="L24" s="53"/>
      <c r="N24" s="11"/>
      <c r="O24" s="5" t="s">
        <v>51</v>
      </c>
      <c r="P24" s="11"/>
      <c r="Q24" s="53"/>
      <c r="R24" s="57"/>
      <c r="T24" s="11"/>
      <c r="Z24" s="53"/>
      <c r="AX24"/>
      <c r="AY24"/>
      <c r="AZ24"/>
      <c r="BA24"/>
      <c r="BB24"/>
      <c r="BC24"/>
      <c r="BD24"/>
      <c r="BE24"/>
      <c r="BF24"/>
      <c r="BG24"/>
      <c r="BH24"/>
      <c r="BI24"/>
      <c r="BJ24"/>
      <c r="CA24" s="90"/>
      <c r="DC24" s="8">
        <v>444</v>
      </c>
      <c r="DE24" s="53"/>
      <c r="DF24" s="74"/>
      <c r="EJ24" s="53"/>
      <c r="EK24" s="55"/>
    </row>
    <row r="25" spans="1:141" s="5" customFormat="1" ht="12.75">
      <c r="A25" s="8">
        <v>4</v>
      </c>
      <c r="B25" s="53">
        <v>444</v>
      </c>
      <c r="C25" t="s">
        <v>45</v>
      </c>
      <c r="D25" s="5" t="s">
        <v>289</v>
      </c>
      <c r="E25" s="5" t="s">
        <v>47</v>
      </c>
      <c r="F25" s="53">
        <v>4.9</v>
      </c>
      <c r="G25" s="53">
        <v>0.3</v>
      </c>
      <c r="H25" s="74">
        <v>377</v>
      </c>
      <c r="I25" s="74">
        <v>73</v>
      </c>
      <c r="J25" s="74"/>
      <c r="K25" s="77">
        <v>7</v>
      </c>
      <c r="L25" s="74">
        <v>2</v>
      </c>
      <c r="M25" s="23">
        <f>(K25-F25)/F25</f>
        <v>0.4285714285714285</v>
      </c>
      <c r="N25" s="91"/>
      <c r="O25" s="5">
        <v>13</v>
      </c>
      <c r="P25" s="11"/>
      <c r="Q25" s="74">
        <v>2</v>
      </c>
      <c r="R25" s="92"/>
      <c r="S25" s="77">
        <v>10</v>
      </c>
      <c r="T25" s="91"/>
      <c r="Z25" s="53"/>
      <c r="AA25" s="5" t="s">
        <v>47</v>
      </c>
      <c r="AC25" s="77">
        <v>71</v>
      </c>
      <c r="AD25" s="77">
        <v>54</v>
      </c>
      <c r="AE25" s="77">
        <v>25</v>
      </c>
      <c r="AF25" s="77">
        <v>33</v>
      </c>
      <c r="AG25" s="77">
        <v>22</v>
      </c>
      <c r="AH25" s="77">
        <v>25</v>
      </c>
      <c r="AI25" s="77">
        <v>22</v>
      </c>
      <c r="AJ25" s="77">
        <v>31</v>
      </c>
      <c r="AK25" s="77">
        <v>45</v>
      </c>
      <c r="AL25" s="77">
        <v>49</v>
      </c>
      <c r="AN25" s="77">
        <v>13</v>
      </c>
      <c r="AO25" s="77">
        <v>10</v>
      </c>
      <c r="AP25" s="77">
        <v>4</v>
      </c>
      <c r="AQ25" s="77">
        <v>6</v>
      </c>
      <c r="AR25" s="77">
        <v>4</v>
      </c>
      <c r="AS25" s="77">
        <v>4</v>
      </c>
      <c r="AT25" s="77">
        <v>4</v>
      </c>
      <c r="AU25" s="77">
        <v>5</v>
      </c>
      <c r="AV25" s="77">
        <v>8</v>
      </c>
      <c r="AW25" s="77">
        <v>9</v>
      </c>
      <c r="AX25"/>
      <c r="AY25"/>
      <c r="AZ25">
        <f>(AW25+2*AN25+AO25)/4</f>
        <v>11.25</v>
      </c>
      <c r="BA25">
        <f aca="true" t="shared" si="23" ref="BA25:BH28">(AN25+2*AO25+AP25)/4</f>
        <v>9.25</v>
      </c>
      <c r="BB25">
        <f t="shared" si="23"/>
        <v>6</v>
      </c>
      <c r="BC25">
        <f t="shared" si="23"/>
        <v>5</v>
      </c>
      <c r="BD25">
        <f t="shared" si="23"/>
        <v>4.5</v>
      </c>
      <c r="BE25">
        <f t="shared" si="23"/>
        <v>4</v>
      </c>
      <c r="BF25">
        <f t="shared" si="23"/>
        <v>4.25</v>
      </c>
      <c r="BG25">
        <f t="shared" si="23"/>
        <v>5.5</v>
      </c>
      <c r="BH25">
        <f t="shared" si="23"/>
        <v>7.5</v>
      </c>
      <c r="BI25">
        <f>(AV25+2*AW25+AN25)/4</f>
        <v>9.75</v>
      </c>
      <c r="BJ25"/>
      <c r="BL25" s="5">
        <v>19</v>
      </c>
      <c r="BM25" s="5">
        <v>14</v>
      </c>
      <c r="BN25" s="5">
        <v>7</v>
      </c>
      <c r="BO25" s="5">
        <v>9</v>
      </c>
      <c r="BP25" s="5">
        <v>6</v>
      </c>
      <c r="BQ25" s="5">
        <v>7</v>
      </c>
      <c r="BR25" s="5">
        <v>6</v>
      </c>
      <c r="BS25" s="5">
        <v>8</v>
      </c>
      <c r="BT25" s="5">
        <v>12</v>
      </c>
      <c r="BU25" s="5">
        <v>13</v>
      </c>
      <c r="BW25" t="s">
        <v>48</v>
      </c>
      <c r="BX25" s="77" t="s">
        <v>49</v>
      </c>
      <c r="BY25">
        <f>MAX(BL25:BU25)</f>
        <v>19</v>
      </c>
      <c r="BZ25">
        <f>MIN(BL25:BU25)</f>
        <v>6</v>
      </c>
      <c r="CA25" s="27">
        <f>(BY25-BZ25)/4+BZ25</f>
        <v>9.25</v>
      </c>
      <c r="CC25">
        <f aca="true" t="shared" si="24" ref="CC25:CL28">IF(BL25&gt;$CA25,1,0)</f>
        <v>1</v>
      </c>
      <c r="CD25">
        <f t="shared" si="24"/>
        <v>1</v>
      </c>
      <c r="CE25">
        <f t="shared" si="24"/>
        <v>0</v>
      </c>
      <c r="CF25">
        <f t="shared" si="24"/>
        <v>0</v>
      </c>
      <c r="CG25">
        <f t="shared" si="24"/>
        <v>0</v>
      </c>
      <c r="CH25">
        <f t="shared" si="24"/>
        <v>0</v>
      </c>
      <c r="CI25">
        <f t="shared" si="24"/>
        <v>0</v>
      </c>
      <c r="CJ25">
        <f t="shared" si="24"/>
        <v>0</v>
      </c>
      <c r="CK25">
        <f t="shared" si="24"/>
        <v>1</v>
      </c>
      <c r="CL25">
        <f t="shared" si="24"/>
        <v>1</v>
      </c>
      <c r="CM25" s="5" t="s">
        <v>47</v>
      </c>
      <c r="CN25" s="5" t="s">
        <v>60</v>
      </c>
      <c r="CO25">
        <f>MAX(AZ25:BI25)</f>
        <v>11.25</v>
      </c>
      <c r="CP25">
        <f>MIN(AZ25:BI25)</f>
        <v>4</v>
      </c>
      <c r="CQ25" s="27">
        <f>(CO25-CP25)/4+CP25</f>
        <v>5.8125</v>
      </c>
      <c r="CS25">
        <f aca="true" t="shared" si="25" ref="CS25:DB27">IF(AZ25&gt;$CQ25,1,0)</f>
        <v>1</v>
      </c>
      <c r="CT25">
        <f t="shared" si="25"/>
        <v>1</v>
      </c>
      <c r="CU25">
        <f t="shared" si="25"/>
        <v>1</v>
      </c>
      <c r="CV25">
        <f t="shared" si="25"/>
        <v>0</v>
      </c>
      <c r="CW25">
        <f t="shared" si="25"/>
        <v>0</v>
      </c>
      <c r="CX25">
        <f t="shared" si="25"/>
        <v>0</v>
      </c>
      <c r="CY25">
        <f t="shared" si="25"/>
        <v>0</v>
      </c>
      <c r="CZ25">
        <f t="shared" si="25"/>
        <v>0</v>
      </c>
      <c r="DA25">
        <f t="shared" si="25"/>
        <v>1</v>
      </c>
      <c r="DB25">
        <f t="shared" si="25"/>
        <v>1</v>
      </c>
      <c r="DC25" s="8">
        <f t="shared" si="3"/>
        <v>5</v>
      </c>
      <c r="DD25" s="5" t="s">
        <v>47</v>
      </c>
      <c r="DE25" s="53">
        <v>444</v>
      </c>
      <c r="DF25" s="74"/>
      <c r="EJ25" s="53"/>
      <c r="EK25" s="55"/>
    </row>
    <row r="26" spans="1:141" s="5" customFormat="1" ht="12.75">
      <c r="A26" s="8">
        <v>4</v>
      </c>
      <c r="B26" s="53">
        <v>444</v>
      </c>
      <c r="C26" t="s">
        <v>45</v>
      </c>
      <c r="D26" t="s">
        <v>68</v>
      </c>
      <c r="E26" t="s">
        <v>131</v>
      </c>
      <c r="F26" s="8">
        <v>5.5</v>
      </c>
      <c r="G26" s="8">
        <v>0.2</v>
      </c>
      <c r="H26" s="8">
        <v>255</v>
      </c>
      <c r="I26" s="8">
        <v>45</v>
      </c>
      <c r="J26" s="8"/>
      <c r="K26">
        <v>7.6</v>
      </c>
      <c r="L26" s="8">
        <v>2</v>
      </c>
      <c r="M26"/>
      <c r="N26" s="28">
        <f>(K26-K25)/K25</f>
        <v>0.08571428571428566</v>
      </c>
      <c r="O26">
        <v>16</v>
      </c>
      <c r="P26" s="28">
        <f>(O26-O25)/O25</f>
        <v>0.23076923076923078</v>
      </c>
      <c r="Q26" s="8">
        <v>3</v>
      </c>
      <c r="R26" s="12">
        <v>1</v>
      </c>
      <c r="S26">
        <v>15.6</v>
      </c>
      <c r="T26" s="28">
        <f>(S26-S25)/S25</f>
        <v>0.5599999999999999</v>
      </c>
      <c r="U26"/>
      <c r="V26"/>
      <c r="W26" t="s">
        <v>410</v>
      </c>
      <c r="X26" t="s">
        <v>410</v>
      </c>
      <c r="Y26" s="38" t="s">
        <v>195</v>
      </c>
      <c r="Z26" s="8">
        <v>0</v>
      </c>
      <c r="AA26" t="s">
        <v>131</v>
      </c>
      <c r="AB26"/>
      <c r="AC26">
        <v>36</v>
      </c>
      <c r="AD26">
        <v>43</v>
      </c>
      <c r="AE26">
        <v>56</v>
      </c>
      <c r="AF26">
        <v>30</v>
      </c>
      <c r="AG26">
        <v>18</v>
      </c>
      <c r="AH26">
        <v>3</v>
      </c>
      <c r="AI26">
        <v>6</v>
      </c>
      <c r="AJ26">
        <v>10</v>
      </c>
      <c r="AK26">
        <v>21</v>
      </c>
      <c r="AL26">
        <v>32</v>
      </c>
      <c r="AM26"/>
      <c r="AN26">
        <v>11</v>
      </c>
      <c r="AO26">
        <v>12</v>
      </c>
      <c r="AP26">
        <v>16</v>
      </c>
      <c r="AQ26">
        <v>9</v>
      </c>
      <c r="AR26">
        <v>5</v>
      </c>
      <c r="AS26">
        <v>0</v>
      </c>
      <c r="AT26">
        <v>1</v>
      </c>
      <c r="AU26">
        <v>2</v>
      </c>
      <c r="AV26">
        <v>6</v>
      </c>
      <c r="AW26">
        <v>9</v>
      </c>
      <c r="AX26"/>
      <c r="AY26"/>
      <c r="AZ26">
        <f>(AW26+2*AN26+AO26)/4</f>
        <v>10.75</v>
      </c>
      <c r="BA26">
        <f t="shared" si="23"/>
        <v>12.75</v>
      </c>
      <c r="BB26">
        <f t="shared" si="23"/>
        <v>13.25</v>
      </c>
      <c r="BC26">
        <f t="shared" si="23"/>
        <v>9.75</v>
      </c>
      <c r="BD26">
        <f t="shared" si="23"/>
        <v>4.75</v>
      </c>
      <c r="BE26">
        <f t="shared" si="23"/>
        <v>1.5</v>
      </c>
      <c r="BF26">
        <f t="shared" si="23"/>
        <v>1</v>
      </c>
      <c r="BG26">
        <f t="shared" si="23"/>
        <v>2.75</v>
      </c>
      <c r="BH26">
        <f t="shared" si="23"/>
        <v>5.75</v>
      </c>
      <c r="BI26">
        <f>(AV26+2*AW26+AN26)/4</f>
        <v>8.75</v>
      </c>
      <c r="BJ26"/>
      <c r="BK26"/>
      <c r="BL26">
        <v>14</v>
      </c>
      <c r="BM26">
        <v>17</v>
      </c>
      <c r="BN26">
        <v>22</v>
      </c>
      <c r="BO26">
        <v>12</v>
      </c>
      <c r="BP26">
        <v>7</v>
      </c>
      <c r="BQ26">
        <v>1</v>
      </c>
      <c r="BR26">
        <v>2</v>
      </c>
      <c r="BS26">
        <v>4</v>
      </c>
      <c r="BT26">
        <v>8</v>
      </c>
      <c r="BU26">
        <v>13</v>
      </c>
      <c r="BV26"/>
      <c r="BW26" t="s">
        <v>48</v>
      </c>
      <c r="BX26" s="77" t="s">
        <v>49</v>
      </c>
      <c r="BY26">
        <f>MAX(BL26:BU26)</f>
        <v>22</v>
      </c>
      <c r="BZ26">
        <f>MIN(BL26:BU26)</f>
        <v>1</v>
      </c>
      <c r="CA26" s="27">
        <f>(BY26-BZ26)/4+BZ26</f>
        <v>6.25</v>
      </c>
      <c r="CB26"/>
      <c r="CC26">
        <f t="shared" si="24"/>
        <v>1</v>
      </c>
      <c r="CD26">
        <f t="shared" si="24"/>
        <v>1</v>
      </c>
      <c r="CE26">
        <f t="shared" si="24"/>
        <v>1</v>
      </c>
      <c r="CF26">
        <f t="shared" si="24"/>
        <v>1</v>
      </c>
      <c r="CG26">
        <f t="shared" si="24"/>
        <v>1</v>
      </c>
      <c r="CH26">
        <f t="shared" si="24"/>
        <v>0</v>
      </c>
      <c r="CI26">
        <f t="shared" si="24"/>
        <v>0</v>
      </c>
      <c r="CJ26">
        <f t="shared" si="24"/>
        <v>0</v>
      </c>
      <c r="CK26">
        <f t="shared" si="24"/>
        <v>1</v>
      </c>
      <c r="CL26">
        <f t="shared" si="24"/>
        <v>1</v>
      </c>
      <c r="CM26" t="s">
        <v>131</v>
      </c>
      <c r="CN26"/>
      <c r="CO26">
        <f>MAX(AZ26:BI26)</f>
        <v>13.25</v>
      </c>
      <c r="CP26">
        <f>MIN(AZ26:BI26)</f>
        <v>1</v>
      </c>
      <c r="CQ26" s="27">
        <f>(CO26-CP26)/4+CP26</f>
        <v>4.0625</v>
      </c>
      <c r="CS26">
        <f t="shared" si="25"/>
        <v>1</v>
      </c>
      <c r="CT26">
        <f t="shared" si="25"/>
        <v>1</v>
      </c>
      <c r="CU26">
        <f t="shared" si="25"/>
        <v>1</v>
      </c>
      <c r="CV26">
        <f t="shared" si="25"/>
        <v>1</v>
      </c>
      <c r="CW26">
        <f t="shared" si="25"/>
        <v>1</v>
      </c>
      <c r="CX26">
        <f t="shared" si="25"/>
        <v>0</v>
      </c>
      <c r="CY26">
        <f t="shared" si="25"/>
        <v>0</v>
      </c>
      <c r="CZ26">
        <f t="shared" si="25"/>
        <v>0</v>
      </c>
      <c r="DA26">
        <f t="shared" si="25"/>
        <v>1</v>
      </c>
      <c r="DB26">
        <f t="shared" si="25"/>
        <v>1</v>
      </c>
      <c r="DC26" s="8">
        <f t="shared" si="3"/>
        <v>7</v>
      </c>
      <c r="DD26" t="s">
        <v>131</v>
      </c>
      <c r="DE26" s="53">
        <v>444</v>
      </c>
      <c r="DF26" s="74"/>
      <c r="EJ26" s="53"/>
      <c r="EK26" s="55"/>
    </row>
    <row r="27" spans="1:141" s="5" customFormat="1" ht="12.75">
      <c r="A27" s="8">
        <v>4</v>
      </c>
      <c r="B27" s="53">
        <v>444</v>
      </c>
      <c r="C27" t="s">
        <v>45</v>
      </c>
      <c r="D27" s="5" t="s">
        <v>290</v>
      </c>
      <c r="E27" s="5" t="s">
        <v>395</v>
      </c>
      <c r="F27" s="53">
        <v>5.4</v>
      </c>
      <c r="G27" s="53">
        <v>0.2</v>
      </c>
      <c r="H27" s="74">
        <v>283</v>
      </c>
      <c r="I27" s="74">
        <v>35</v>
      </c>
      <c r="J27" s="74"/>
      <c r="K27" s="77">
        <v>10</v>
      </c>
      <c r="L27" s="74">
        <v>2</v>
      </c>
      <c r="M27" s="77"/>
      <c r="N27" s="28">
        <f>(K27-K25)/K25</f>
        <v>0.42857142857142855</v>
      </c>
      <c r="O27" s="5">
        <v>18</v>
      </c>
      <c r="P27" s="28">
        <f>(O27-O25)/O25</f>
        <v>0.38461538461538464</v>
      </c>
      <c r="Q27" s="74">
        <v>3</v>
      </c>
      <c r="R27" s="12">
        <v>1</v>
      </c>
      <c r="S27" s="77">
        <v>11.3</v>
      </c>
      <c r="T27" s="28">
        <f>(S27-S25)/S25</f>
        <v>0.13000000000000006</v>
      </c>
      <c r="W27" t="s">
        <v>410</v>
      </c>
      <c r="X27" t="s">
        <v>410</v>
      </c>
      <c r="Y27" s="30" t="s">
        <v>183</v>
      </c>
      <c r="Z27" s="53">
        <v>0</v>
      </c>
      <c r="AA27" s="5" t="s">
        <v>395</v>
      </c>
      <c r="AC27" s="77">
        <v>41</v>
      </c>
      <c r="AD27" s="77">
        <v>43</v>
      </c>
      <c r="AE27" s="77">
        <v>51</v>
      </c>
      <c r="AF27" s="77">
        <v>24</v>
      </c>
      <c r="AG27" s="77">
        <v>13</v>
      </c>
      <c r="AH27" s="77">
        <v>12</v>
      </c>
      <c r="AI27" s="77">
        <v>13</v>
      </c>
      <c r="AJ27" s="77">
        <v>30</v>
      </c>
      <c r="AK27" s="77">
        <v>25</v>
      </c>
      <c r="AL27" s="77">
        <v>31</v>
      </c>
      <c r="AN27" s="77">
        <v>15</v>
      </c>
      <c r="AO27" s="77">
        <v>15</v>
      </c>
      <c r="AP27" s="77">
        <v>18</v>
      </c>
      <c r="AQ27" s="77">
        <v>8</v>
      </c>
      <c r="AR27" s="77">
        <v>4</v>
      </c>
      <c r="AS27" s="77">
        <v>4</v>
      </c>
      <c r="AT27" s="77">
        <v>4</v>
      </c>
      <c r="AU27" s="77">
        <v>11</v>
      </c>
      <c r="AV27" s="77">
        <v>8</v>
      </c>
      <c r="AW27" s="77">
        <v>11</v>
      </c>
      <c r="AX27"/>
      <c r="AY27"/>
      <c r="AZ27">
        <f>(AW27+2*AN27+AO27)/4</f>
        <v>14</v>
      </c>
      <c r="BA27">
        <f t="shared" si="23"/>
        <v>15.75</v>
      </c>
      <c r="BB27">
        <f t="shared" si="23"/>
        <v>14.75</v>
      </c>
      <c r="BC27">
        <f t="shared" si="23"/>
        <v>9.5</v>
      </c>
      <c r="BD27">
        <f t="shared" si="23"/>
        <v>5</v>
      </c>
      <c r="BE27">
        <f t="shared" si="23"/>
        <v>4</v>
      </c>
      <c r="BF27">
        <f t="shared" si="23"/>
        <v>5.75</v>
      </c>
      <c r="BG27">
        <f t="shared" si="23"/>
        <v>8.5</v>
      </c>
      <c r="BH27">
        <f t="shared" si="23"/>
        <v>9.5</v>
      </c>
      <c r="BI27">
        <f>(AV27+2*AW27+AN27)/4</f>
        <v>11.25</v>
      </c>
      <c r="BJ27"/>
      <c r="BL27" s="5">
        <v>14</v>
      </c>
      <c r="BM27" s="5">
        <v>15</v>
      </c>
      <c r="BN27" s="5">
        <v>18</v>
      </c>
      <c r="BO27" s="5">
        <v>8</v>
      </c>
      <c r="BP27" s="5">
        <v>5</v>
      </c>
      <c r="BQ27" s="5">
        <v>4</v>
      </c>
      <c r="BR27" s="5">
        <v>5</v>
      </c>
      <c r="BS27" s="5">
        <v>11</v>
      </c>
      <c r="BT27" s="5">
        <v>9</v>
      </c>
      <c r="BU27" s="5">
        <v>11</v>
      </c>
      <c r="BW27" t="s">
        <v>48</v>
      </c>
      <c r="BX27" s="77" t="s">
        <v>49</v>
      </c>
      <c r="BY27">
        <f>MAX(BL27:BU27)</f>
        <v>18</v>
      </c>
      <c r="BZ27">
        <f>MIN(BL27:BU27)</f>
        <v>4</v>
      </c>
      <c r="CA27" s="27">
        <f>(BY27-BZ27)/4+BZ27</f>
        <v>7.5</v>
      </c>
      <c r="CC27">
        <f t="shared" si="24"/>
        <v>1</v>
      </c>
      <c r="CD27">
        <f t="shared" si="24"/>
        <v>1</v>
      </c>
      <c r="CE27">
        <f t="shared" si="24"/>
        <v>1</v>
      </c>
      <c r="CF27">
        <f t="shared" si="24"/>
        <v>1</v>
      </c>
      <c r="CG27">
        <f t="shared" si="24"/>
        <v>0</v>
      </c>
      <c r="CH27">
        <f t="shared" si="24"/>
        <v>0</v>
      </c>
      <c r="CI27">
        <f t="shared" si="24"/>
        <v>0</v>
      </c>
      <c r="CJ27">
        <f t="shared" si="24"/>
        <v>1</v>
      </c>
      <c r="CK27">
        <f t="shared" si="24"/>
        <v>1</v>
      </c>
      <c r="CL27">
        <f t="shared" si="24"/>
        <v>1</v>
      </c>
      <c r="CM27" s="5" t="s">
        <v>395</v>
      </c>
      <c r="CO27">
        <f>MAX(AZ27:BI27)</f>
        <v>15.75</v>
      </c>
      <c r="CP27">
        <f>MIN(AZ27:BI27)</f>
        <v>4</v>
      </c>
      <c r="CQ27" s="27">
        <f>(CO27-CP27)/4+CP27</f>
        <v>6.9375</v>
      </c>
      <c r="CS27">
        <f t="shared" si="25"/>
        <v>1</v>
      </c>
      <c r="CT27">
        <f t="shared" si="25"/>
        <v>1</v>
      </c>
      <c r="CU27">
        <f t="shared" si="25"/>
        <v>1</v>
      </c>
      <c r="CV27">
        <f t="shared" si="25"/>
        <v>1</v>
      </c>
      <c r="CW27">
        <f t="shared" si="25"/>
        <v>0</v>
      </c>
      <c r="CX27">
        <f t="shared" si="25"/>
        <v>0</v>
      </c>
      <c r="CY27">
        <f t="shared" si="25"/>
        <v>0</v>
      </c>
      <c r="CZ27">
        <f t="shared" si="25"/>
        <v>1</v>
      </c>
      <c r="DA27">
        <f t="shared" si="25"/>
        <v>1</v>
      </c>
      <c r="DB27">
        <f t="shared" si="25"/>
        <v>1</v>
      </c>
      <c r="DC27" s="8">
        <f t="shared" si="3"/>
        <v>7</v>
      </c>
      <c r="DD27" s="5" t="s">
        <v>395</v>
      </c>
      <c r="DE27" s="53">
        <v>444</v>
      </c>
      <c r="DF27" s="74"/>
      <c r="EJ27" s="53"/>
      <c r="EK27" s="55"/>
    </row>
    <row r="28" spans="1:141" s="5" customFormat="1" ht="12.75">
      <c r="A28" s="8">
        <v>4</v>
      </c>
      <c r="B28" s="53">
        <v>444</v>
      </c>
      <c r="C28" t="s">
        <v>45</v>
      </c>
      <c r="D28" s="5" t="s">
        <v>289</v>
      </c>
      <c r="E28" s="5" t="s">
        <v>393</v>
      </c>
      <c r="F28" s="53">
        <v>4.9</v>
      </c>
      <c r="G28" s="53">
        <v>0.3</v>
      </c>
      <c r="H28" s="74">
        <v>377</v>
      </c>
      <c r="I28" s="74">
        <v>71</v>
      </c>
      <c r="J28" s="74"/>
      <c r="K28" s="77">
        <v>6.7</v>
      </c>
      <c r="L28" s="74">
        <v>2</v>
      </c>
      <c r="M28" s="77"/>
      <c r="N28" s="28">
        <f>(K28-K25)/K25</f>
        <v>-0.04285714285714283</v>
      </c>
      <c r="O28" s="5">
        <v>9</v>
      </c>
      <c r="P28" s="28">
        <f>(O28-O25)/O25</f>
        <v>-0.3076923076923077</v>
      </c>
      <c r="Q28" s="74">
        <v>1</v>
      </c>
      <c r="R28" s="12">
        <v>1</v>
      </c>
      <c r="S28" s="77">
        <v>5.7</v>
      </c>
      <c r="T28" s="28">
        <f>(S28-S25)/S25</f>
        <v>-0.43</v>
      </c>
      <c r="W28" t="s">
        <v>410</v>
      </c>
      <c r="X28" t="s">
        <v>410</v>
      </c>
      <c r="Y28" s="31" t="s">
        <v>411</v>
      </c>
      <c r="Z28" s="53">
        <v>0</v>
      </c>
      <c r="AC28" s="77">
        <v>54</v>
      </c>
      <c r="AD28" s="77">
        <v>53</v>
      </c>
      <c r="AE28" s="77">
        <v>35</v>
      </c>
      <c r="AF28" s="77">
        <v>41</v>
      </c>
      <c r="AG28" s="77">
        <v>44</v>
      </c>
      <c r="AH28" s="77">
        <v>18</v>
      </c>
      <c r="AI28" s="77">
        <v>28</v>
      </c>
      <c r="AJ28" s="77">
        <v>37</v>
      </c>
      <c r="AK28" s="77">
        <v>34</v>
      </c>
      <c r="AL28" s="77">
        <v>33</v>
      </c>
      <c r="AN28" s="77">
        <v>9</v>
      </c>
      <c r="AO28" s="77">
        <v>9</v>
      </c>
      <c r="AP28" s="77">
        <v>6</v>
      </c>
      <c r="AQ28" s="77">
        <v>7</v>
      </c>
      <c r="AR28" s="77">
        <v>7</v>
      </c>
      <c r="AS28" s="77">
        <v>3</v>
      </c>
      <c r="AT28" s="77">
        <v>5</v>
      </c>
      <c r="AU28" s="77">
        <v>6</v>
      </c>
      <c r="AV28" s="77">
        <v>6</v>
      </c>
      <c r="AW28" s="77">
        <v>5</v>
      </c>
      <c r="AX28"/>
      <c r="AY28"/>
      <c r="AZ28">
        <f>(AW28+2*AN28+AO28)/4</f>
        <v>8</v>
      </c>
      <c r="BA28">
        <f t="shared" si="23"/>
        <v>8.25</v>
      </c>
      <c r="BB28">
        <f t="shared" si="23"/>
        <v>7</v>
      </c>
      <c r="BC28">
        <f t="shared" si="23"/>
        <v>6.75</v>
      </c>
      <c r="BD28">
        <f t="shared" si="23"/>
        <v>6</v>
      </c>
      <c r="BE28">
        <f t="shared" si="23"/>
        <v>4.5</v>
      </c>
      <c r="BF28">
        <f t="shared" si="23"/>
        <v>4.75</v>
      </c>
      <c r="BG28">
        <f t="shared" si="23"/>
        <v>5.75</v>
      </c>
      <c r="BH28">
        <f t="shared" si="23"/>
        <v>5.75</v>
      </c>
      <c r="BI28">
        <f>(AV28+2*AW28+AN28)/4</f>
        <v>6.25</v>
      </c>
      <c r="BJ28"/>
      <c r="BL28" s="5">
        <v>14</v>
      </c>
      <c r="BM28" s="5">
        <v>14</v>
      </c>
      <c r="BN28" s="5">
        <v>9</v>
      </c>
      <c r="BO28" s="5">
        <v>11</v>
      </c>
      <c r="BP28" s="5">
        <v>12</v>
      </c>
      <c r="BQ28" s="5">
        <v>5</v>
      </c>
      <c r="BR28" s="5">
        <v>7</v>
      </c>
      <c r="BS28" s="5">
        <v>10</v>
      </c>
      <c r="BT28" s="5">
        <v>9</v>
      </c>
      <c r="BU28" s="5">
        <v>9</v>
      </c>
      <c r="BW28" t="s">
        <v>48</v>
      </c>
      <c r="BX28" s="77" t="s">
        <v>49</v>
      </c>
      <c r="BY28">
        <f>MAX(BL28:BU28)</f>
        <v>14</v>
      </c>
      <c r="BZ28">
        <f>MIN(BL28:BU28)</f>
        <v>5</v>
      </c>
      <c r="CA28" s="27">
        <f>(BY28-BZ28)/4+BZ28</f>
        <v>7.25</v>
      </c>
      <c r="CC28">
        <f t="shared" si="24"/>
        <v>1</v>
      </c>
      <c r="CD28">
        <f t="shared" si="24"/>
        <v>1</v>
      </c>
      <c r="CE28">
        <f t="shared" si="24"/>
        <v>1</v>
      </c>
      <c r="CF28">
        <f t="shared" si="24"/>
        <v>1</v>
      </c>
      <c r="CG28">
        <f t="shared" si="24"/>
        <v>1</v>
      </c>
      <c r="CH28">
        <f t="shared" si="24"/>
        <v>0</v>
      </c>
      <c r="CI28">
        <f t="shared" si="24"/>
        <v>0</v>
      </c>
      <c r="CJ28">
        <f t="shared" si="24"/>
        <v>1</v>
      </c>
      <c r="CK28">
        <f t="shared" si="24"/>
        <v>1</v>
      </c>
      <c r="CL28">
        <f t="shared" si="24"/>
        <v>1</v>
      </c>
      <c r="DC28" s="8" t="s">
        <v>58</v>
      </c>
      <c r="DE28" s="53">
        <v>444</v>
      </c>
      <c r="DF28" s="74"/>
      <c r="EJ28" s="53"/>
      <c r="EK28" s="55"/>
    </row>
    <row r="29" spans="1:141" s="5" customFormat="1" ht="12.75">
      <c r="A29" s="33"/>
      <c r="B29" s="33"/>
      <c r="C29" s="3" t="s">
        <v>51</v>
      </c>
      <c r="D29" s="3"/>
      <c r="E29" s="3"/>
      <c r="F29" s="33"/>
      <c r="G29" s="33"/>
      <c r="H29" s="33"/>
      <c r="I29" s="33"/>
      <c r="J29" s="33"/>
      <c r="K29" s="3"/>
      <c r="L29" s="33"/>
      <c r="M29" s="3"/>
      <c r="N29" s="88"/>
      <c r="O29" s="3" t="s">
        <v>51</v>
      </c>
      <c r="P29" s="88"/>
      <c r="Q29" s="33"/>
      <c r="R29" s="36"/>
      <c r="S29" s="3"/>
      <c r="T29" s="88"/>
      <c r="U29" s="3"/>
      <c r="V29" s="3"/>
      <c r="W29" s="3"/>
      <c r="X29" s="3"/>
      <c r="Y29" s="3"/>
      <c r="Z29" s="3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87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DC29" s="8" t="s">
        <v>51</v>
      </c>
      <c r="DD29" s="3"/>
      <c r="DE29" s="33"/>
      <c r="DF29" s="74"/>
      <c r="DM29" s="53"/>
      <c r="DN29" s="53"/>
      <c r="EJ29" s="53"/>
      <c r="EK29" s="55"/>
    </row>
    <row r="30" spans="1:141" s="5" customFormat="1" ht="12.75">
      <c r="A30" s="53"/>
      <c r="B30" s="53"/>
      <c r="F30" s="53"/>
      <c r="G30" s="53"/>
      <c r="H30" s="53"/>
      <c r="I30" s="53"/>
      <c r="J30" s="53"/>
      <c r="L30" s="53"/>
      <c r="N30" s="11" t="s">
        <v>51</v>
      </c>
      <c r="O30" s="5" t="s">
        <v>51</v>
      </c>
      <c r="P30" s="11"/>
      <c r="Q30" s="53"/>
      <c r="R30" s="57"/>
      <c r="T30" s="11"/>
      <c r="Z30" s="53"/>
      <c r="AX30"/>
      <c r="AY30"/>
      <c r="AZ30"/>
      <c r="BA30"/>
      <c r="BB30"/>
      <c r="BC30"/>
      <c r="BD30"/>
      <c r="BE30"/>
      <c r="BF30"/>
      <c r="BG30"/>
      <c r="BH30"/>
      <c r="BI30"/>
      <c r="BJ30"/>
      <c r="CA30" s="90"/>
      <c r="DC30" s="8">
        <v>445</v>
      </c>
      <c r="DE30" s="53"/>
      <c r="DF30" s="74"/>
      <c r="DJ30" s="53"/>
      <c r="DK30" s="53"/>
      <c r="DL30" s="53"/>
      <c r="DP30" s="53"/>
      <c r="DQ30" s="55"/>
      <c r="EJ30" s="53"/>
      <c r="EK30" s="55"/>
    </row>
    <row r="31" spans="1:141" s="5" customFormat="1" ht="12.75">
      <c r="A31" s="53">
        <v>5</v>
      </c>
      <c r="B31" s="74">
        <v>445</v>
      </c>
      <c r="C31" s="77" t="s">
        <v>45</v>
      </c>
      <c r="D31" s="5" t="s">
        <v>291</v>
      </c>
      <c r="E31" s="5" t="s">
        <v>47</v>
      </c>
      <c r="F31" s="53">
        <v>0</v>
      </c>
      <c r="G31" s="53">
        <v>0</v>
      </c>
      <c r="H31" s="74">
        <v>155</v>
      </c>
      <c r="I31" s="74">
        <v>36</v>
      </c>
      <c r="J31" s="74"/>
      <c r="K31" s="77">
        <v>6.4</v>
      </c>
      <c r="L31" s="74">
        <v>0</v>
      </c>
      <c r="M31" s="23" t="e">
        <f>(K31-F31)/F31</f>
        <v>#DIV/0!</v>
      </c>
      <c r="N31" s="91"/>
      <c r="O31" s="5">
        <v>19</v>
      </c>
      <c r="P31" s="11"/>
      <c r="Q31" s="74">
        <v>3</v>
      </c>
      <c r="R31" s="92"/>
      <c r="S31" s="5">
        <v>23.1</v>
      </c>
      <c r="T31" s="11"/>
      <c r="Z31" s="53"/>
      <c r="AA31" s="5" t="s">
        <v>47</v>
      </c>
      <c r="AC31" s="5">
        <v>25</v>
      </c>
      <c r="AD31" s="5">
        <v>15</v>
      </c>
      <c r="AE31" s="77">
        <v>9</v>
      </c>
      <c r="AF31" s="77">
        <v>23</v>
      </c>
      <c r="AG31" s="77">
        <v>11</v>
      </c>
      <c r="AH31" s="77">
        <v>0</v>
      </c>
      <c r="AI31" s="77">
        <v>0</v>
      </c>
      <c r="AJ31" s="77">
        <v>1</v>
      </c>
      <c r="AK31" s="77">
        <v>22</v>
      </c>
      <c r="AL31" s="77">
        <v>49</v>
      </c>
      <c r="AN31" s="5">
        <v>10</v>
      </c>
      <c r="AO31" s="5">
        <v>6</v>
      </c>
      <c r="AP31" s="5">
        <v>3</v>
      </c>
      <c r="AQ31" s="5">
        <v>9</v>
      </c>
      <c r="AR31" s="5">
        <v>5</v>
      </c>
      <c r="AS31" s="5">
        <v>0</v>
      </c>
      <c r="AT31" s="5">
        <v>0</v>
      </c>
      <c r="AU31" s="5">
        <v>0</v>
      </c>
      <c r="AV31" s="5">
        <v>8</v>
      </c>
      <c r="AW31" s="5">
        <v>19</v>
      </c>
      <c r="AX31"/>
      <c r="AY31"/>
      <c r="AZ31">
        <f aca="true" t="shared" si="26" ref="AZ31:AZ36">(AW31+2*AN31+AO31)/4</f>
        <v>11.25</v>
      </c>
      <c r="BA31">
        <f aca="true" t="shared" si="27" ref="BA31:BH36">(AN31+2*AO31+AP31)/4</f>
        <v>6.25</v>
      </c>
      <c r="BB31">
        <f t="shared" si="27"/>
        <v>5.25</v>
      </c>
      <c r="BC31">
        <f t="shared" si="27"/>
        <v>6.5</v>
      </c>
      <c r="BD31">
        <f t="shared" si="27"/>
        <v>4.75</v>
      </c>
      <c r="BE31">
        <f t="shared" si="27"/>
        <v>1.25</v>
      </c>
      <c r="BF31">
        <f t="shared" si="27"/>
        <v>0</v>
      </c>
      <c r="BG31">
        <f t="shared" si="27"/>
        <v>2</v>
      </c>
      <c r="BH31">
        <f t="shared" si="27"/>
        <v>8.75</v>
      </c>
      <c r="BI31">
        <f aca="true" t="shared" si="28" ref="BI31:BI36">(AV31+2*AW31+AN31)/4</f>
        <v>14</v>
      </c>
      <c r="BJ31"/>
      <c r="BL31" s="5">
        <v>16</v>
      </c>
      <c r="BM31" s="5">
        <v>10</v>
      </c>
      <c r="BN31" s="5">
        <v>6</v>
      </c>
      <c r="BO31" s="5">
        <v>15</v>
      </c>
      <c r="BP31" s="5">
        <v>7</v>
      </c>
      <c r="BQ31" s="5">
        <v>0</v>
      </c>
      <c r="BR31" s="5">
        <v>0</v>
      </c>
      <c r="BS31" s="5">
        <v>1</v>
      </c>
      <c r="BT31" s="5">
        <v>14</v>
      </c>
      <c r="BU31" s="5">
        <v>32</v>
      </c>
      <c r="BW31" t="s">
        <v>48</v>
      </c>
      <c r="BX31" s="5" t="s">
        <v>49</v>
      </c>
      <c r="BY31">
        <f aca="true" t="shared" si="29" ref="BY31:BY36">MAX(BL31:BU31)</f>
        <v>32</v>
      </c>
      <c r="BZ31">
        <f aca="true" t="shared" si="30" ref="BZ31:BZ36">MIN(BL31:BU31)</f>
        <v>0</v>
      </c>
      <c r="CA31" s="27">
        <f aca="true" t="shared" si="31" ref="CA31:CA36">(BY31-BZ31)/4+BZ31</f>
        <v>8</v>
      </c>
      <c r="CC31">
        <f aca="true" t="shared" si="32" ref="CC31:CL36">IF(BL31&gt;$CA31,1,0)</f>
        <v>1</v>
      </c>
      <c r="CD31">
        <f t="shared" si="32"/>
        <v>1</v>
      </c>
      <c r="CE31">
        <f t="shared" si="32"/>
        <v>0</v>
      </c>
      <c r="CF31">
        <f t="shared" si="32"/>
        <v>1</v>
      </c>
      <c r="CG31">
        <f t="shared" si="32"/>
        <v>0</v>
      </c>
      <c r="CH31">
        <f t="shared" si="32"/>
        <v>0</v>
      </c>
      <c r="CI31">
        <f t="shared" si="32"/>
        <v>0</v>
      </c>
      <c r="CJ31">
        <f t="shared" si="32"/>
        <v>0</v>
      </c>
      <c r="CK31">
        <f t="shared" si="32"/>
        <v>1</v>
      </c>
      <c r="CL31">
        <f t="shared" si="32"/>
        <v>1</v>
      </c>
      <c r="CM31" s="5" t="s">
        <v>47</v>
      </c>
      <c r="CN31" s="5" t="s">
        <v>60</v>
      </c>
      <c r="CO31">
        <f aca="true" t="shared" si="33" ref="CO31:CO36">MAX(AZ31:BI31)</f>
        <v>14</v>
      </c>
      <c r="CP31">
        <f aca="true" t="shared" si="34" ref="CP31:CP36">MIN(AZ31:BI31)</f>
        <v>0</v>
      </c>
      <c r="CQ31" s="27">
        <f aca="true" t="shared" si="35" ref="CQ31:CQ36">(CO31-CP31)/4+CP31</f>
        <v>3.5</v>
      </c>
      <c r="CR31"/>
      <c r="CS31">
        <f aca="true" t="shared" si="36" ref="CS31:DB36">IF(AZ31&gt;$CQ31,1,0)</f>
        <v>1</v>
      </c>
      <c r="CT31">
        <f t="shared" si="36"/>
        <v>1</v>
      </c>
      <c r="CU31">
        <f t="shared" si="36"/>
        <v>1</v>
      </c>
      <c r="CV31">
        <f t="shared" si="36"/>
        <v>1</v>
      </c>
      <c r="CW31">
        <f t="shared" si="36"/>
        <v>1</v>
      </c>
      <c r="CX31">
        <f t="shared" si="36"/>
        <v>0</v>
      </c>
      <c r="CY31">
        <f t="shared" si="36"/>
        <v>0</v>
      </c>
      <c r="CZ31">
        <f t="shared" si="36"/>
        <v>0</v>
      </c>
      <c r="DA31">
        <f t="shared" si="36"/>
        <v>1</v>
      </c>
      <c r="DB31">
        <f t="shared" si="36"/>
        <v>1</v>
      </c>
      <c r="DC31" s="8">
        <f t="shared" si="3"/>
        <v>7</v>
      </c>
      <c r="DD31" s="5" t="s">
        <v>47</v>
      </c>
      <c r="DE31" s="74">
        <v>445</v>
      </c>
      <c r="DF31" s="74"/>
      <c r="DG31" s="53"/>
      <c r="DH31" s="53"/>
      <c r="DI31" s="53"/>
      <c r="DJ31" s="53"/>
      <c r="DK31" s="53"/>
      <c r="DL31" s="53"/>
      <c r="EJ31" s="53"/>
      <c r="EK31" s="55"/>
    </row>
    <row r="32" spans="1:141" s="5" customFormat="1" ht="12.75">
      <c r="A32" s="8">
        <v>5</v>
      </c>
      <c r="B32" s="74">
        <v>445</v>
      </c>
      <c r="C32" t="s">
        <v>45</v>
      </c>
      <c r="D32" t="s">
        <v>72</v>
      </c>
      <c r="E32" t="s">
        <v>131</v>
      </c>
      <c r="F32" s="8">
        <v>3.2</v>
      </c>
      <c r="G32" s="8">
        <v>1</v>
      </c>
      <c r="H32" s="8">
        <v>353</v>
      </c>
      <c r="I32" s="8">
        <v>61</v>
      </c>
      <c r="J32" s="8"/>
      <c r="K32">
        <v>8.4</v>
      </c>
      <c r="L32" s="8">
        <v>3</v>
      </c>
      <c r="M32"/>
      <c r="N32" s="28">
        <f>(K32-K31)/K31</f>
        <v>0.3125</v>
      </c>
      <c r="O32">
        <v>24</v>
      </c>
      <c r="P32" s="28">
        <f>(O32-O31)/O31</f>
        <v>0.2631578947368421</v>
      </c>
      <c r="Q32" s="8">
        <v>4</v>
      </c>
      <c r="R32" s="12">
        <v>1</v>
      </c>
      <c r="S32">
        <v>26.7</v>
      </c>
      <c r="T32" s="28">
        <f>(S32-S31)/S31</f>
        <v>0.15584415584415573</v>
      </c>
      <c r="U32"/>
      <c r="V32"/>
      <c r="W32" s="8">
        <v>0</v>
      </c>
      <c r="Z32" s="8">
        <v>0</v>
      </c>
      <c r="AA32" t="s">
        <v>131</v>
      </c>
      <c r="AB32"/>
      <c r="AC32">
        <v>3</v>
      </c>
      <c r="AD32">
        <v>17</v>
      </c>
      <c r="AE32">
        <v>88</v>
      </c>
      <c r="AF32">
        <v>110</v>
      </c>
      <c r="AG32">
        <v>80</v>
      </c>
      <c r="AH32">
        <v>4</v>
      </c>
      <c r="AI32">
        <v>0</v>
      </c>
      <c r="AJ32">
        <v>6</v>
      </c>
      <c r="AK32">
        <v>33</v>
      </c>
      <c r="AL32">
        <v>12</v>
      </c>
      <c r="AM32"/>
      <c r="AN32">
        <v>0</v>
      </c>
      <c r="AO32">
        <v>3</v>
      </c>
      <c r="AP32">
        <v>20</v>
      </c>
      <c r="AQ32">
        <v>24</v>
      </c>
      <c r="AR32">
        <v>18</v>
      </c>
      <c r="AS32">
        <v>0</v>
      </c>
      <c r="AT32">
        <v>0</v>
      </c>
      <c r="AU32">
        <v>1</v>
      </c>
      <c r="AV32">
        <v>7</v>
      </c>
      <c r="AW32">
        <v>2</v>
      </c>
      <c r="AX32"/>
      <c r="AY32"/>
      <c r="AZ32">
        <f t="shared" si="26"/>
        <v>1.25</v>
      </c>
      <c r="BA32">
        <f t="shared" si="27"/>
        <v>6.5</v>
      </c>
      <c r="BB32">
        <f t="shared" si="27"/>
        <v>16.75</v>
      </c>
      <c r="BC32">
        <f t="shared" si="27"/>
        <v>21.5</v>
      </c>
      <c r="BD32">
        <f t="shared" si="27"/>
        <v>15</v>
      </c>
      <c r="BE32">
        <f t="shared" si="27"/>
        <v>4.5</v>
      </c>
      <c r="BF32">
        <f t="shared" si="27"/>
        <v>0.25</v>
      </c>
      <c r="BG32">
        <f t="shared" si="27"/>
        <v>2.25</v>
      </c>
      <c r="BH32">
        <f t="shared" si="27"/>
        <v>4.25</v>
      </c>
      <c r="BI32">
        <f t="shared" si="28"/>
        <v>2.75</v>
      </c>
      <c r="BJ32"/>
      <c r="BK32"/>
      <c r="BL32">
        <v>2</v>
      </c>
      <c r="BM32">
        <v>4</v>
      </c>
      <c r="BN32">
        <v>18</v>
      </c>
      <c r="BO32">
        <v>13</v>
      </c>
      <c r="BP32">
        <v>5</v>
      </c>
      <c r="BQ32">
        <v>1</v>
      </c>
      <c r="BR32">
        <v>0</v>
      </c>
      <c r="BS32">
        <v>1</v>
      </c>
      <c r="BT32">
        <v>14</v>
      </c>
      <c r="BU32">
        <v>11</v>
      </c>
      <c r="BV32"/>
      <c r="BW32" t="s">
        <v>48</v>
      </c>
      <c r="BX32" s="77" t="s">
        <v>49</v>
      </c>
      <c r="BY32">
        <f t="shared" si="29"/>
        <v>18</v>
      </c>
      <c r="BZ32">
        <f t="shared" si="30"/>
        <v>0</v>
      </c>
      <c r="CA32" s="27">
        <f t="shared" si="31"/>
        <v>4.5</v>
      </c>
      <c r="CB32"/>
      <c r="CC32">
        <f t="shared" si="32"/>
        <v>0</v>
      </c>
      <c r="CD32">
        <f t="shared" si="32"/>
        <v>0</v>
      </c>
      <c r="CE32">
        <f t="shared" si="32"/>
        <v>1</v>
      </c>
      <c r="CF32">
        <f t="shared" si="32"/>
        <v>1</v>
      </c>
      <c r="CG32">
        <f t="shared" si="32"/>
        <v>1</v>
      </c>
      <c r="CH32">
        <f t="shared" si="32"/>
        <v>0</v>
      </c>
      <c r="CI32">
        <f t="shared" si="32"/>
        <v>0</v>
      </c>
      <c r="CJ32">
        <f t="shared" si="32"/>
        <v>0</v>
      </c>
      <c r="CK32">
        <f t="shared" si="32"/>
        <v>1</v>
      </c>
      <c r="CL32">
        <f t="shared" si="32"/>
        <v>1</v>
      </c>
      <c r="CM32" t="s">
        <v>131</v>
      </c>
      <c r="CN32"/>
      <c r="CO32">
        <f t="shared" si="33"/>
        <v>21.5</v>
      </c>
      <c r="CP32">
        <f t="shared" si="34"/>
        <v>0.25</v>
      </c>
      <c r="CQ32" s="27">
        <f t="shared" si="35"/>
        <v>5.5625</v>
      </c>
      <c r="CS32">
        <f t="shared" si="36"/>
        <v>0</v>
      </c>
      <c r="CT32">
        <f t="shared" si="36"/>
        <v>1</v>
      </c>
      <c r="CU32">
        <f t="shared" si="36"/>
        <v>1</v>
      </c>
      <c r="CV32">
        <f t="shared" si="36"/>
        <v>1</v>
      </c>
      <c r="CW32">
        <f t="shared" si="36"/>
        <v>1</v>
      </c>
      <c r="CX32">
        <f t="shared" si="36"/>
        <v>0</v>
      </c>
      <c r="CY32">
        <f t="shared" si="36"/>
        <v>0</v>
      </c>
      <c r="CZ32">
        <f t="shared" si="36"/>
        <v>0</v>
      </c>
      <c r="DA32">
        <f t="shared" si="36"/>
        <v>0</v>
      </c>
      <c r="DB32">
        <f t="shared" si="36"/>
        <v>0</v>
      </c>
      <c r="DC32" s="8">
        <f t="shared" si="3"/>
        <v>4</v>
      </c>
      <c r="DD32" t="s">
        <v>131</v>
      </c>
      <c r="DE32" s="74">
        <v>445</v>
      </c>
      <c r="DF32" s="74"/>
      <c r="DG32" s="53"/>
      <c r="DH32" s="53"/>
      <c r="DI32" s="53"/>
      <c r="DJ32" s="53"/>
      <c r="DK32" s="53"/>
      <c r="DL32" s="53"/>
      <c r="EJ32" s="53"/>
      <c r="EK32" s="55"/>
    </row>
    <row r="33" spans="1:141" s="5" customFormat="1" ht="12.75">
      <c r="A33" s="53">
        <v>5</v>
      </c>
      <c r="B33" s="74">
        <v>445</v>
      </c>
      <c r="C33" s="77" t="s">
        <v>45</v>
      </c>
      <c r="D33" s="5" t="s">
        <v>292</v>
      </c>
      <c r="E33" s="5" t="s">
        <v>395</v>
      </c>
      <c r="F33" s="53">
        <v>0</v>
      </c>
      <c r="G33" s="53">
        <v>0</v>
      </c>
      <c r="H33" s="74">
        <v>234</v>
      </c>
      <c r="I33" s="74">
        <v>54</v>
      </c>
      <c r="J33" s="74"/>
      <c r="K33" s="77">
        <v>6.9</v>
      </c>
      <c r="L33" s="74">
        <v>2</v>
      </c>
      <c r="M33" s="77"/>
      <c r="N33" s="28">
        <f>(K33-K31)/K31</f>
        <v>0.078125</v>
      </c>
      <c r="O33" s="5">
        <v>20</v>
      </c>
      <c r="P33" s="28">
        <f>(O33-O31)/O31</f>
        <v>0.05263157894736842</v>
      </c>
      <c r="Q33" s="74">
        <v>4</v>
      </c>
      <c r="R33" s="12">
        <v>1</v>
      </c>
      <c r="S33" s="77">
        <v>23.1</v>
      </c>
      <c r="T33" s="28">
        <f>(S33-S31)/S31</f>
        <v>0</v>
      </c>
      <c r="W33" s="8">
        <v>0</v>
      </c>
      <c r="Z33" s="8">
        <v>0</v>
      </c>
      <c r="AA33" s="5" t="s">
        <v>395</v>
      </c>
      <c r="AC33" s="77">
        <v>18</v>
      </c>
      <c r="AD33" s="77">
        <v>8</v>
      </c>
      <c r="AE33" s="77">
        <v>39</v>
      </c>
      <c r="AF33" s="77">
        <v>71</v>
      </c>
      <c r="AG33" s="77">
        <v>39</v>
      </c>
      <c r="AH33" s="77">
        <v>1</v>
      </c>
      <c r="AI33" s="77">
        <v>1</v>
      </c>
      <c r="AJ33" s="77">
        <v>0</v>
      </c>
      <c r="AK33" s="77">
        <v>14</v>
      </c>
      <c r="AL33" s="77">
        <v>43</v>
      </c>
      <c r="AN33" s="5">
        <v>5</v>
      </c>
      <c r="AO33" s="5">
        <v>2</v>
      </c>
      <c r="AP33" s="5">
        <v>11</v>
      </c>
      <c r="AQ33" s="5">
        <v>20</v>
      </c>
      <c r="AR33" s="5">
        <v>10</v>
      </c>
      <c r="AS33" s="5">
        <v>0</v>
      </c>
      <c r="AT33" s="5">
        <v>0</v>
      </c>
      <c r="AU33" s="5">
        <v>0</v>
      </c>
      <c r="AV33" s="5">
        <v>4</v>
      </c>
      <c r="AW33" s="5">
        <v>12</v>
      </c>
      <c r="AX33"/>
      <c r="AY33"/>
      <c r="AZ33">
        <f t="shared" si="26"/>
        <v>6</v>
      </c>
      <c r="BA33">
        <f t="shared" si="27"/>
        <v>5</v>
      </c>
      <c r="BB33">
        <f t="shared" si="27"/>
        <v>11</v>
      </c>
      <c r="BC33">
        <f t="shared" si="27"/>
        <v>15.25</v>
      </c>
      <c r="BD33">
        <f t="shared" si="27"/>
        <v>10</v>
      </c>
      <c r="BE33">
        <f t="shared" si="27"/>
        <v>2.5</v>
      </c>
      <c r="BF33">
        <f t="shared" si="27"/>
        <v>0</v>
      </c>
      <c r="BG33">
        <f t="shared" si="27"/>
        <v>1</v>
      </c>
      <c r="BH33">
        <f t="shared" si="27"/>
        <v>5</v>
      </c>
      <c r="BI33">
        <f t="shared" si="28"/>
        <v>8.25</v>
      </c>
      <c r="BJ33"/>
      <c r="BL33" s="5">
        <v>8</v>
      </c>
      <c r="BM33" s="5">
        <v>3</v>
      </c>
      <c r="BN33" s="5">
        <v>17</v>
      </c>
      <c r="BO33" s="5">
        <v>30</v>
      </c>
      <c r="BP33" s="5">
        <v>17</v>
      </c>
      <c r="BQ33" s="5">
        <v>0</v>
      </c>
      <c r="BR33" s="5">
        <v>0</v>
      </c>
      <c r="BS33" s="5">
        <v>0</v>
      </c>
      <c r="BT33" s="5">
        <v>6</v>
      </c>
      <c r="BU33" s="5">
        <v>18</v>
      </c>
      <c r="BW33" t="s">
        <v>48</v>
      </c>
      <c r="BX33" s="77" t="s">
        <v>49</v>
      </c>
      <c r="BY33">
        <f t="shared" si="29"/>
        <v>30</v>
      </c>
      <c r="BZ33">
        <f t="shared" si="30"/>
        <v>0</v>
      </c>
      <c r="CA33" s="27">
        <f t="shared" si="31"/>
        <v>7.5</v>
      </c>
      <c r="CC33">
        <f t="shared" si="32"/>
        <v>1</v>
      </c>
      <c r="CD33">
        <f t="shared" si="32"/>
        <v>0</v>
      </c>
      <c r="CE33">
        <f t="shared" si="32"/>
        <v>1</v>
      </c>
      <c r="CF33">
        <f t="shared" si="32"/>
        <v>1</v>
      </c>
      <c r="CG33">
        <f t="shared" si="32"/>
        <v>1</v>
      </c>
      <c r="CH33">
        <f t="shared" si="32"/>
        <v>0</v>
      </c>
      <c r="CI33">
        <f t="shared" si="32"/>
        <v>0</v>
      </c>
      <c r="CJ33">
        <f t="shared" si="32"/>
        <v>0</v>
      </c>
      <c r="CK33">
        <f t="shared" si="32"/>
        <v>0</v>
      </c>
      <c r="CL33">
        <f t="shared" si="32"/>
        <v>1</v>
      </c>
      <c r="CM33" s="5" t="s">
        <v>395</v>
      </c>
      <c r="CO33">
        <f t="shared" si="33"/>
        <v>15.25</v>
      </c>
      <c r="CP33">
        <f t="shared" si="34"/>
        <v>0</v>
      </c>
      <c r="CQ33" s="27">
        <f t="shared" si="35"/>
        <v>3.8125</v>
      </c>
      <c r="CS33">
        <f t="shared" si="36"/>
        <v>1</v>
      </c>
      <c r="CT33">
        <f t="shared" si="36"/>
        <v>1</v>
      </c>
      <c r="CU33">
        <f t="shared" si="36"/>
        <v>1</v>
      </c>
      <c r="CV33">
        <f t="shared" si="36"/>
        <v>1</v>
      </c>
      <c r="CW33">
        <f t="shared" si="36"/>
        <v>1</v>
      </c>
      <c r="CX33">
        <f t="shared" si="36"/>
        <v>0</v>
      </c>
      <c r="CY33">
        <f t="shared" si="36"/>
        <v>0</v>
      </c>
      <c r="CZ33">
        <f t="shared" si="36"/>
        <v>0</v>
      </c>
      <c r="DA33">
        <f t="shared" si="36"/>
        <v>1</v>
      </c>
      <c r="DB33">
        <f t="shared" si="36"/>
        <v>1</v>
      </c>
      <c r="DC33" s="8">
        <f t="shared" si="3"/>
        <v>7</v>
      </c>
      <c r="DD33" s="5" t="s">
        <v>395</v>
      </c>
      <c r="DE33" s="74">
        <v>445</v>
      </c>
      <c r="DF33" s="74"/>
      <c r="DG33" s="53"/>
      <c r="DH33" s="53"/>
      <c r="DI33" s="53"/>
      <c r="DJ33" s="53"/>
      <c r="DK33" s="53"/>
      <c r="DL33" s="53"/>
      <c r="DP33" s="53"/>
      <c r="DQ33" s="55"/>
      <c r="EJ33" s="53"/>
      <c r="EK33" s="55"/>
    </row>
    <row r="34" spans="1:141" s="5" customFormat="1" ht="12.75">
      <c r="A34" s="53">
        <v>5</v>
      </c>
      <c r="B34" s="74">
        <v>445</v>
      </c>
      <c r="C34" s="77" t="s">
        <v>45</v>
      </c>
      <c r="D34" s="5" t="s">
        <v>291</v>
      </c>
      <c r="E34" t="s">
        <v>396</v>
      </c>
      <c r="F34" s="53">
        <v>0</v>
      </c>
      <c r="G34" s="53">
        <v>0</v>
      </c>
      <c r="H34" s="74">
        <v>176</v>
      </c>
      <c r="I34" s="74">
        <v>34</v>
      </c>
      <c r="J34" s="74"/>
      <c r="K34" s="77">
        <v>7.7</v>
      </c>
      <c r="L34" s="74">
        <v>1</v>
      </c>
      <c r="M34" s="77"/>
      <c r="N34" s="28">
        <f>(K34-K31)/K31</f>
        <v>0.20312499999999997</v>
      </c>
      <c r="O34" s="5">
        <v>13</v>
      </c>
      <c r="P34" s="28">
        <f>(O34-O31)/O31</f>
        <v>-0.3157894736842105</v>
      </c>
      <c r="Q34" s="74">
        <v>4</v>
      </c>
      <c r="R34" s="12">
        <v>1</v>
      </c>
      <c r="S34" s="77">
        <v>15.4</v>
      </c>
      <c r="T34" s="28">
        <f>(S34-S31)/S31</f>
        <v>-0.33333333333333337</v>
      </c>
      <c r="W34" s="8">
        <v>0</v>
      </c>
      <c r="Y34" s="49" t="s">
        <v>231</v>
      </c>
      <c r="Z34" s="8">
        <v>0</v>
      </c>
      <c r="AA34" t="s">
        <v>396</v>
      </c>
      <c r="AC34" s="5">
        <v>24</v>
      </c>
      <c r="AD34" s="5">
        <v>7</v>
      </c>
      <c r="AE34" s="5">
        <v>24</v>
      </c>
      <c r="AF34" s="5">
        <v>30</v>
      </c>
      <c r="AG34" s="5">
        <v>26</v>
      </c>
      <c r="AH34" s="5">
        <v>2</v>
      </c>
      <c r="AI34" s="5">
        <v>0</v>
      </c>
      <c r="AJ34" s="5">
        <v>2</v>
      </c>
      <c r="AK34" s="5">
        <v>30</v>
      </c>
      <c r="AL34" s="5">
        <v>31</v>
      </c>
      <c r="AN34" s="5">
        <v>10</v>
      </c>
      <c r="AO34" s="5">
        <v>3</v>
      </c>
      <c r="AP34" s="5">
        <v>10</v>
      </c>
      <c r="AQ34" s="5">
        <v>12</v>
      </c>
      <c r="AR34" s="5">
        <v>11</v>
      </c>
      <c r="AS34" s="5">
        <v>0</v>
      </c>
      <c r="AT34" s="5">
        <v>0</v>
      </c>
      <c r="AU34" s="5">
        <v>0</v>
      </c>
      <c r="AV34" s="5">
        <v>12</v>
      </c>
      <c r="AW34" s="5">
        <v>13</v>
      </c>
      <c r="AX34"/>
      <c r="AY34"/>
      <c r="AZ34">
        <f t="shared" si="26"/>
        <v>9</v>
      </c>
      <c r="BA34">
        <f t="shared" si="27"/>
        <v>6.5</v>
      </c>
      <c r="BB34">
        <f t="shared" si="27"/>
        <v>8.75</v>
      </c>
      <c r="BC34">
        <f t="shared" si="27"/>
        <v>11.25</v>
      </c>
      <c r="BD34">
        <f t="shared" si="27"/>
        <v>8.5</v>
      </c>
      <c r="BE34">
        <f t="shared" si="27"/>
        <v>2.75</v>
      </c>
      <c r="BF34">
        <f t="shared" si="27"/>
        <v>0</v>
      </c>
      <c r="BG34">
        <f t="shared" si="27"/>
        <v>3</v>
      </c>
      <c r="BH34">
        <f t="shared" si="27"/>
        <v>9.25</v>
      </c>
      <c r="BI34">
        <f t="shared" si="28"/>
        <v>12</v>
      </c>
      <c r="BJ34"/>
      <c r="BL34" s="5">
        <v>14</v>
      </c>
      <c r="BM34" s="5">
        <v>4</v>
      </c>
      <c r="BN34" s="5">
        <v>14</v>
      </c>
      <c r="BO34" s="5">
        <v>17</v>
      </c>
      <c r="BP34" s="5">
        <v>15</v>
      </c>
      <c r="BQ34" s="5">
        <v>1</v>
      </c>
      <c r="BR34" s="5">
        <v>0</v>
      </c>
      <c r="BS34" s="5">
        <v>1</v>
      </c>
      <c r="BT34" s="5">
        <v>17</v>
      </c>
      <c r="BU34" s="5">
        <v>18</v>
      </c>
      <c r="BW34" t="s">
        <v>48</v>
      </c>
      <c r="BX34" s="77" t="s">
        <v>49</v>
      </c>
      <c r="BY34">
        <f t="shared" si="29"/>
        <v>18</v>
      </c>
      <c r="BZ34">
        <f t="shared" si="30"/>
        <v>0</v>
      </c>
      <c r="CA34" s="27">
        <f t="shared" si="31"/>
        <v>4.5</v>
      </c>
      <c r="CC34">
        <f t="shared" si="32"/>
        <v>1</v>
      </c>
      <c r="CD34">
        <f t="shared" si="32"/>
        <v>0</v>
      </c>
      <c r="CE34">
        <f t="shared" si="32"/>
        <v>1</v>
      </c>
      <c r="CF34">
        <f t="shared" si="32"/>
        <v>1</v>
      </c>
      <c r="CG34">
        <f t="shared" si="32"/>
        <v>1</v>
      </c>
      <c r="CH34">
        <f t="shared" si="32"/>
        <v>0</v>
      </c>
      <c r="CI34">
        <f t="shared" si="32"/>
        <v>0</v>
      </c>
      <c r="CJ34">
        <f t="shared" si="32"/>
        <v>0</v>
      </c>
      <c r="CK34">
        <f t="shared" si="32"/>
        <v>1</v>
      </c>
      <c r="CL34">
        <f t="shared" si="32"/>
        <v>1</v>
      </c>
      <c r="CM34" t="s">
        <v>396</v>
      </c>
      <c r="CO34">
        <f t="shared" si="33"/>
        <v>12</v>
      </c>
      <c r="CP34">
        <f t="shared" si="34"/>
        <v>0</v>
      </c>
      <c r="CQ34" s="27">
        <f t="shared" si="35"/>
        <v>3</v>
      </c>
      <c r="CR34"/>
      <c r="CS34">
        <f t="shared" si="36"/>
        <v>1</v>
      </c>
      <c r="CT34">
        <f t="shared" si="36"/>
        <v>1</v>
      </c>
      <c r="CU34">
        <f t="shared" si="36"/>
        <v>1</v>
      </c>
      <c r="CV34">
        <f t="shared" si="36"/>
        <v>1</v>
      </c>
      <c r="CW34">
        <f t="shared" si="36"/>
        <v>1</v>
      </c>
      <c r="CX34">
        <f t="shared" si="36"/>
        <v>0</v>
      </c>
      <c r="CY34">
        <f t="shared" si="36"/>
        <v>0</v>
      </c>
      <c r="CZ34">
        <f t="shared" si="36"/>
        <v>0</v>
      </c>
      <c r="DA34">
        <f t="shared" si="36"/>
        <v>1</v>
      </c>
      <c r="DB34">
        <f t="shared" si="36"/>
        <v>1</v>
      </c>
      <c r="DC34" s="8">
        <f t="shared" si="3"/>
        <v>7</v>
      </c>
      <c r="DD34" t="s">
        <v>396</v>
      </c>
      <c r="DE34" s="74">
        <v>445</v>
      </c>
      <c r="DF34" s="74"/>
      <c r="DG34" s="53"/>
      <c r="DH34" s="53"/>
      <c r="DI34" s="53"/>
      <c r="DJ34" s="53"/>
      <c r="DK34" s="53"/>
      <c r="DL34" s="53"/>
      <c r="DP34" s="53"/>
      <c r="DQ34" s="55"/>
      <c r="EJ34" s="53"/>
      <c r="EK34" s="55"/>
    </row>
    <row r="35" spans="1:141" s="5" customFormat="1" ht="12.75">
      <c r="A35" s="53">
        <v>5</v>
      </c>
      <c r="B35" s="74">
        <v>445</v>
      </c>
      <c r="C35" s="77" t="s">
        <v>45</v>
      </c>
      <c r="D35" s="5" t="s">
        <v>293</v>
      </c>
      <c r="E35" s="5" t="s">
        <v>393</v>
      </c>
      <c r="F35" s="53">
        <v>0</v>
      </c>
      <c r="G35" s="53">
        <v>0</v>
      </c>
      <c r="H35" s="74">
        <v>258</v>
      </c>
      <c r="I35" s="74">
        <v>43</v>
      </c>
      <c r="J35" s="74"/>
      <c r="K35" s="77">
        <v>7.6</v>
      </c>
      <c r="L35" s="74">
        <v>2</v>
      </c>
      <c r="M35" s="77"/>
      <c r="N35" s="28">
        <f>(K35-K31)/K31</f>
        <v>0.1874999999999999</v>
      </c>
      <c r="O35" s="5">
        <v>27</v>
      </c>
      <c r="P35" s="28">
        <f>(O35-O31)/O31</f>
        <v>0.42105263157894735</v>
      </c>
      <c r="Q35" s="74">
        <v>4</v>
      </c>
      <c r="R35" s="12">
        <v>1</v>
      </c>
      <c r="S35" s="77">
        <v>23.4</v>
      </c>
      <c r="T35" s="28">
        <f>(S35-S31)/S31</f>
        <v>0.012987012987012863</v>
      </c>
      <c r="W35" s="8">
        <v>0</v>
      </c>
      <c r="X35" s="93" t="s">
        <v>412</v>
      </c>
      <c r="Y35" s="49"/>
      <c r="Z35" s="8">
        <v>0</v>
      </c>
      <c r="AA35" s="5" t="s">
        <v>393</v>
      </c>
      <c r="AC35" s="77">
        <v>21</v>
      </c>
      <c r="AD35" s="77">
        <v>13</v>
      </c>
      <c r="AE35" s="77">
        <v>42</v>
      </c>
      <c r="AF35" s="77">
        <v>95</v>
      </c>
      <c r="AG35" s="77">
        <v>22</v>
      </c>
      <c r="AH35" s="77">
        <v>1</v>
      </c>
      <c r="AI35" s="77">
        <v>3</v>
      </c>
      <c r="AJ35" s="77">
        <v>5</v>
      </c>
      <c r="AK35" s="77">
        <v>26</v>
      </c>
      <c r="AL35" s="77">
        <v>30</v>
      </c>
      <c r="AN35" s="5">
        <v>6</v>
      </c>
      <c r="AO35" s="5">
        <v>3</v>
      </c>
      <c r="AP35" s="5">
        <v>12</v>
      </c>
      <c r="AQ35" s="5">
        <v>27</v>
      </c>
      <c r="AR35" s="5">
        <v>6</v>
      </c>
      <c r="AS35" s="5">
        <v>0</v>
      </c>
      <c r="AT35" s="5">
        <v>0</v>
      </c>
      <c r="AU35" s="5">
        <v>1</v>
      </c>
      <c r="AV35" s="5">
        <v>7</v>
      </c>
      <c r="AW35" s="5">
        <v>8</v>
      </c>
      <c r="AX35"/>
      <c r="AY35"/>
      <c r="AZ35">
        <f t="shared" si="26"/>
        <v>5.75</v>
      </c>
      <c r="BA35">
        <f t="shared" si="27"/>
        <v>6</v>
      </c>
      <c r="BB35">
        <f t="shared" si="27"/>
        <v>13.5</v>
      </c>
      <c r="BC35">
        <f t="shared" si="27"/>
        <v>18</v>
      </c>
      <c r="BD35">
        <f t="shared" si="27"/>
        <v>9.75</v>
      </c>
      <c r="BE35">
        <f t="shared" si="27"/>
        <v>1.5</v>
      </c>
      <c r="BF35">
        <f t="shared" si="27"/>
        <v>0.25</v>
      </c>
      <c r="BG35">
        <f t="shared" si="27"/>
        <v>2.25</v>
      </c>
      <c r="BH35">
        <f t="shared" si="27"/>
        <v>5.75</v>
      </c>
      <c r="BI35">
        <f t="shared" si="28"/>
        <v>7.25</v>
      </c>
      <c r="BJ35"/>
      <c r="BL35" s="5">
        <v>8</v>
      </c>
      <c r="BM35" s="5">
        <v>5</v>
      </c>
      <c r="BN35" s="5">
        <v>16</v>
      </c>
      <c r="BO35" s="5">
        <v>37</v>
      </c>
      <c r="BP35" s="5">
        <v>9</v>
      </c>
      <c r="BQ35" s="5">
        <v>0</v>
      </c>
      <c r="BR35" s="5">
        <v>1</v>
      </c>
      <c r="BS35" s="5">
        <v>2</v>
      </c>
      <c r="BT35" s="5">
        <v>10</v>
      </c>
      <c r="BU35" s="5">
        <v>12</v>
      </c>
      <c r="BW35" t="s">
        <v>48</v>
      </c>
      <c r="BX35" s="77" t="s">
        <v>49</v>
      </c>
      <c r="BY35">
        <f t="shared" si="29"/>
        <v>37</v>
      </c>
      <c r="BZ35">
        <f t="shared" si="30"/>
        <v>0</v>
      </c>
      <c r="CA35" s="27">
        <f t="shared" si="31"/>
        <v>9.25</v>
      </c>
      <c r="CC35">
        <f t="shared" si="32"/>
        <v>0</v>
      </c>
      <c r="CD35">
        <f t="shared" si="32"/>
        <v>0</v>
      </c>
      <c r="CE35">
        <f t="shared" si="32"/>
        <v>1</v>
      </c>
      <c r="CF35">
        <f t="shared" si="32"/>
        <v>1</v>
      </c>
      <c r="CG35">
        <f t="shared" si="32"/>
        <v>0</v>
      </c>
      <c r="CH35">
        <f t="shared" si="32"/>
        <v>0</v>
      </c>
      <c r="CI35">
        <f t="shared" si="32"/>
        <v>0</v>
      </c>
      <c r="CJ35">
        <f t="shared" si="32"/>
        <v>0</v>
      </c>
      <c r="CK35">
        <f t="shared" si="32"/>
        <v>1</v>
      </c>
      <c r="CL35">
        <f t="shared" si="32"/>
        <v>1</v>
      </c>
      <c r="CM35" s="5" t="s">
        <v>393</v>
      </c>
      <c r="CO35">
        <f t="shared" si="33"/>
        <v>18</v>
      </c>
      <c r="CP35">
        <f t="shared" si="34"/>
        <v>0.25</v>
      </c>
      <c r="CQ35" s="27">
        <f t="shared" si="35"/>
        <v>4.6875</v>
      </c>
      <c r="CR35"/>
      <c r="CS35">
        <f t="shared" si="36"/>
        <v>1</v>
      </c>
      <c r="CT35">
        <f t="shared" si="36"/>
        <v>1</v>
      </c>
      <c r="CU35">
        <f t="shared" si="36"/>
        <v>1</v>
      </c>
      <c r="CV35">
        <f t="shared" si="36"/>
        <v>1</v>
      </c>
      <c r="CW35">
        <f t="shared" si="36"/>
        <v>1</v>
      </c>
      <c r="CX35">
        <f t="shared" si="36"/>
        <v>0</v>
      </c>
      <c r="CY35">
        <f t="shared" si="36"/>
        <v>0</v>
      </c>
      <c r="CZ35">
        <f t="shared" si="36"/>
        <v>0</v>
      </c>
      <c r="DA35">
        <f t="shared" si="36"/>
        <v>1</v>
      </c>
      <c r="DB35">
        <f t="shared" si="36"/>
        <v>1</v>
      </c>
      <c r="DC35" s="8">
        <f t="shared" si="3"/>
        <v>7</v>
      </c>
      <c r="DD35" s="5" t="s">
        <v>393</v>
      </c>
      <c r="DE35" s="74">
        <v>445</v>
      </c>
      <c r="DF35" s="74"/>
      <c r="DG35" s="53"/>
      <c r="DH35" s="53"/>
      <c r="DI35" s="53"/>
      <c r="DJ35" s="53"/>
      <c r="DK35" s="53"/>
      <c r="DL35" s="53"/>
      <c r="DP35" s="53"/>
      <c r="DQ35" s="55"/>
      <c r="EJ35" s="53"/>
      <c r="EK35" s="55"/>
    </row>
    <row r="36" spans="1:141" s="5" customFormat="1" ht="12.75">
      <c r="A36" s="53">
        <v>5</v>
      </c>
      <c r="B36" s="74">
        <v>445</v>
      </c>
      <c r="C36" s="77" t="s">
        <v>45</v>
      </c>
      <c r="D36" s="77" t="s">
        <v>294</v>
      </c>
      <c r="E36" t="s">
        <v>394</v>
      </c>
      <c r="F36" s="74">
        <v>0</v>
      </c>
      <c r="G36" s="74">
        <v>0</v>
      </c>
      <c r="H36" s="74">
        <v>266</v>
      </c>
      <c r="I36" s="74">
        <v>39</v>
      </c>
      <c r="J36" s="74"/>
      <c r="K36" s="77">
        <v>7.7</v>
      </c>
      <c r="L36" s="74">
        <v>3</v>
      </c>
      <c r="M36" s="77"/>
      <c r="N36" s="28">
        <f>(K36-K31)/K31</f>
        <v>0.20312499999999997</v>
      </c>
      <c r="O36" s="5">
        <v>26</v>
      </c>
      <c r="P36" s="28">
        <f>(O36-O31)/O31</f>
        <v>0.3684210526315789</v>
      </c>
      <c r="Q36" s="74">
        <v>4</v>
      </c>
      <c r="R36" s="12">
        <v>1</v>
      </c>
      <c r="S36" s="77">
        <v>16.7</v>
      </c>
      <c r="T36" s="28">
        <f>(S36-S31)/S31</f>
        <v>-0.2770562770562771</v>
      </c>
      <c r="W36" s="8">
        <v>0</v>
      </c>
      <c r="X36" s="93" t="s">
        <v>412</v>
      </c>
      <c r="Y36" s="49" t="s">
        <v>231</v>
      </c>
      <c r="Z36" s="8">
        <v>0</v>
      </c>
      <c r="AA36" t="s">
        <v>394</v>
      </c>
      <c r="AC36" s="77">
        <v>20</v>
      </c>
      <c r="AD36" s="77">
        <v>11</v>
      </c>
      <c r="AE36" s="77">
        <v>17</v>
      </c>
      <c r="AF36" s="77">
        <v>86</v>
      </c>
      <c r="AG36" s="77">
        <v>18</v>
      </c>
      <c r="AH36" s="77">
        <v>5</v>
      </c>
      <c r="AI36" s="77">
        <v>10</v>
      </c>
      <c r="AJ36" s="77">
        <v>4</v>
      </c>
      <c r="AK36" s="77">
        <v>40</v>
      </c>
      <c r="AL36" s="77">
        <v>55</v>
      </c>
      <c r="AN36" s="5">
        <v>6</v>
      </c>
      <c r="AO36" s="5">
        <v>3</v>
      </c>
      <c r="AP36" s="5">
        <v>4</v>
      </c>
      <c r="AQ36" s="5">
        <v>26</v>
      </c>
      <c r="AR36" s="5">
        <v>5</v>
      </c>
      <c r="AS36" s="5">
        <v>1</v>
      </c>
      <c r="AT36" s="5">
        <v>2</v>
      </c>
      <c r="AU36" s="5">
        <v>1</v>
      </c>
      <c r="AV36" s="5">
        <v>12</v>
      </c>
      <c r="AW36" s="5">
        <v>17</v>
      </c>
      <c r="AX36"/>
      <c r="AY36"/>
      <c r="AZ36">
        <f t="shared" si="26"/>
        <v>8</v>
      </c>
      <c r="BA36">
        <f t="shared" si="27"/>
        <v>4</v>
      </c>
      <c r="BB36">
        <f t="shared" si="27"/>
        <v>9.25</v>
      </c>
      <c r="BC36">
        <f t="shared" si="27"/>
        <v>15.25</v>
      </c>
      <c r="BD36">
        <f t="shared" si="27"/>
        <v>9.25</v>
      </c>
      <c r="BE36">
        <f t="shared" si="27"/>
        <v>2.25</v>
      </c>
      <c r="BF36">
        <f t="shared" si="27"/>
        <v>1.5</v>
      </c>
      <c r="BG36">
        <f t="shared" si="27"/>
        <v>4</v>
      </c>
      <c r="BH36">
        <f t="shared" si="27"/>
        <v>10.5</v>
      </c>
      <c r="BI36">
        <f t="shared" si="28"/>
        <v>13</v>
      </c>
      <c r="BJ36"/>
      <c r="BL36" s="5">
        <v>8</v>
      </c>
      <c r="BM36" s="5">
        <v>4</v>
      </c>
      <c r="BN36" s="5">
        <v>6</v>
      </c>
      <c r="BO36" s="5">
        <v>32</v>
      </c>
      <c r="BP36" s="5">
        <v>7</v>
      </c>
      <c r="BQ36" s="5">
        <v>2</v>
      </c>
      <c r="BR36" s="5">
        <v>4</v>
      </c>
      <c r="BS36" s="5">
        <v>2</v>
      </c>
      <c r="BT36" s="5">
        <v>15</v>
      </c>
      <c r="BU36" s="5">
        <v>21</v>
      </c>
      <c r="BW36" t="s">
        <v>48</v>
      </c>
      <c r="BX36" s="77" t="s">
        <v>49</v>
      </c>
      <c r="BY36">
        <f t="shared" si="29"/>
        <v>32</v>
      </c>
      <c r="BZ36">
        <f t="shared" si="30"/>
        <v>2</v>
      </c>
      <c r="CA36" s="27">
        <f t="shared" si="31"/>
        <v>9.5</v>
      </c>
      <c r="CC36">
        <f t="shared" si="32"/>
        <v>0</v>
      </c>
      <c r="CD36">
        <f t="shared" si="32"/>
        <v>0</v>
      </c>
      <c r="CE36">
        <f t="shared" si="32"/>
        <v>0</v>
      </c>
      <c r="CF36">
        <f t="shared" si="32"/>
        <v>1</v>
      </c>
      <c r="CG36">
        <f t="shared" si="32"/>
        <v>0</v>
      </c>
      <c r="CH36">
        <f t="shared" si="32"/>
        <v>0</v>
      </c>
      <c r="CI36">
        <f t="shared" si="32"/>
        <v>0</v>
      </c>
      <c r="CJ36">
        <f t="shared" si="32"/>
        <v>0</v>
      </c>
      <c r="CK36">
        <f t="shared" si="32"/>
        <v>1</v>
      </c>
      <c r="CL36">
        <f t="shared" si="32"/>
        <v>1</v>
      </c>
      <c r="CM36" t="s">
        <v>394</v>
      </c>
      <c r="CO36">
        <f t="shared" si="33"/>
        <v>15.25</v>
      </c>
      <c r="CP36">
        <f t="shared" si="34"/>
        <v>1.5</v>
      </c>
      <c r="CQ36" s="27">
        <f t="shared" si="35"/>
        <v>4.9375</v>
      </c>
      <c r="CR36"/>
      <c r="CS36">
        <f t="shared" si="36"/>
        <v>1</v>
      </c>
      <c r="CT36">
        <f t="shared" si="36"/>
        <v>0</v>
      </c>
      <c r="CU36">
        <f t="shared" si="36"/>
        <v>1</v>
      </c>
      <c r="CV36">
        <f t="shared" si="36"/>
        <v>1</v>
      </c>
      <c r="CW36">
        <f t="shared" si="36"/>
        <v>1</v>
      </c>
      <c r="CX36">
        <f t="shared" si="36"/>
        <v>0</v>
      </c>
      <c r="CY36">
        <f t="shared" si="36"/>
        <v>0</v>
      </c>
      <c r="CZ36">
        <f t="shared" si="36"/>
        <v>0</v>
      </c>
      <c r="DA36">
        <f t="shared" si="36"/>
        <v>1</v>
      </c>
      <c r="DB36">
        <f t="shared" si="36"/>
        <v>1</v>
      </c>
      <c r="DC36" s="8">
        <f t="shared" si="3"/>
        <v>6</v>
      </c>
      <c r="DD36" t="s">
        <v>394</v>
      </c>
      <c r="DE36" s="74">
        <v>445</v>
      </c>
      <c r="DF36" s="74"/>
      <c r="DG36" s="53"/>
      <c r="DH36" s="53"/>
      <c r="DI36" s="53"/>
      <c r="DJ36" s="53"/>
      <c r="DK36" s="53"/>
      <c r="DL36" s="53"/>
      <c r="EJ36" s="53"/>
      <c r="EK36" s="55"/>
    </row>
    <row r="37" spans="1:141" s="5" customFormat="1" ht="12.75">
      <c r="A37" s="33"/>
      <c r="B37" s="33"/>
      <c r="C37" s="3" t="s">
        <v>51</v>
      </c>
      <c r="D37" s="18" t="s">
        <v>51</v>
      </c>
      <c r="E37" s="3"/>
      <c r="F37" s="33"/>
      <c r="G37" s="33"/>
      <c r="H37" s="33"/>
      <c r="I37" s="33"/>
      <c r="J37" s="33"/>
      <c r="K37" s="3"/>
      <c r="L37" s="33"/>
      <c r="M37" s="3"/>
      <c r="N37" s="88"/>
      <c r="O37" s="3" t="s">
        <v>51</v>
      </c>
      <c r="P37" s="88"/>
      <c r="Q37" s="33"/>
      <c r="R37" s="36"/>
      <c r="S37" s="3"/>
      <c r="T37" s="88"/>
      <c r="U37" s="3"/>
      <c r="V37" s="3"/>
      <c r="W37" s="3"/>
      <c r="X37" s="3"/>
      <c r="Y37" s="3"/>
      <c r="Z37" s="3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87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DC37" s="8" t="s">
        <v>51</v>
      </c>
      <c r="DD37" s="3"/>
      <c r="DE37" s="33"/>
      <c r="DF37" s="74"/>
      <c r="DG37" s="53"/>
      <c r="DH37" s="53"/>
      <c r="DI37" s="53"/>
      <c r="DJ37" s="53"/>
      <c r="DK37" s="53"/>
      <c r="DL37" s="53"/>
      <c r="EJ37" s="53"/>
      <c r="EK37" s="55"/>
    </row>
    <row r="38" spans="1:141" s="5" customFormat="1" ht="12.75">
      <c r="A38" s="53"/>
      <c r="B38" s="53"/>
      <c r="F38" s="53"/>
      <c r="G38" s="53"/>
      <c r="H38" s="53"/>
      <c r="I38" s="53"/>
      <c r="J38" s="53"/>
      <c r="L38" s="53"/>
      <c r="N38" s="11"/>
      <c r="O38" s="5" t="s">
        <v>51</v>
      </c>
      <c r="P38" s="11"/>
      <c r="Q38" s="53"/>
      <c r="R38" s="57"/>
      <c r="T38" s="11"/>
      <c r="Z38" s="53"/>
      <c r="AX38"/>
      <c r="AY38"/>
      <c r="AZ38"/>
      <c r="BA38"/>
      <c r="BB38"/>
      <c r="BC38"/>
      <c r="BD38"/>
      <c r="BE38"/>
      <c r="BF38"/>
      <c r="BG38"/>
      <c r="BH38"/>
      <c r="BI38"/>
      <c r="BJ38"/>
      <c r="CA38" s="90"/>
      <c r="DC38" s="8">
        <v>446</v>
      </c>
      <c r="DE38" s="53"/>
      <c r="DF38" s="74"/>
      <c r="DG38" s="53"/>
      <c r="DH38" s="53"/>
      <c r="DI38" s="53"/>
      <c r="DJ38" s="53"/>
      <c r="DK38" s="53"/>
      <c r="DL38" s="53"/>
      <c r="EJ38" s="53"/>
      <c r="EK38" s="55"/>
    </row>
    <row r="39" spans="1:141" s="5" customFormat="1" ht="12.75">
      <c r="A39" s="53">
        <v>6</v>
      </c>
      <c r="B39" s="53">
        <v>446</v>
      </c>
      <c r="C39" s="5" t="s">
        <v>45</v>
      </c>
      <c r="D39" s="5" t="s">
        <v>295</v>
      </c>
      <c r="E39" s="5" t="s">
        <v>47</v>
      </c>
      <c r="F39" s="53">
        <v>0</v>
      </c>
      <c r="G39" s="53">
        <v>0</v>
      </c>
      <c r="H39" s="74">
        <v>23</v>
      </c>
      <c r="I39" s="74">
        <v>23</v>
      </c>
      <c r="J39" s="77" t="s">
        <v>51</v>
      </c>
      <c r="K39" s="77">
        <v>1.9</v>
      </c>
      <c r="L39" s="74">
        <v>0</v>
      </c>
      <c r="M39" s="23" t="e">
        <f>(K39-F39)/F39</f>
        <v>#DIV/0!</v>
      </c>
      <c r="N39" s="91"/>
      <c r="O39" s="5">
        <v>4</v>
      </c>
      <c r="P39" s="11"/>
      <c r="Q39" s="74">
        <v>3</v>
      </c>
      <c r="R39" s="92"/>
      <c r="S39" s="77">
        <v>26</v>
      </c>
      <c r="T39" s="91"/>
      <c r="Z39" s="53"/>
      <c r="AA39" s="5" t="s">
        <v>47</v>
      </c>
      <c r="AC39" s="77">
        <v>5</v>
      </c>
      <c r="AD39" s="77">
        <v>2</v>
      </c>
      <c r="AE39" s="77">
        <v>2</v>
      </c>
      <c r="AF39" s="77">
        <v>3</v>
      </c>
      <c r="AG39" s="77">
        <v>0</v>
      </c>
      <c r="AH39" s="77">
        <v>0</v>
      </c>
      <c r="AI39" s="77">
        <v>0</v>
      </c>
      <c r="AJ39" s="77">
        <v>0</v>
      </c>
      <c r="AK39" s="77">
        <v>3</v>
      </c>
      <c r="AL39" s="77">
        <v>8</v>
      </c>
      <c r="AN39" s="5">
        <v>3</v>
      </c>
      <c r="AO39" s="5">
        <v>1</v>
      </c>
      <c r="AP39" s="5">
        <v>1</v>
      </c>
      <c r="AQ39" s="5">
        <v>1</v>
      </c>
      <c r="AR39" s="5">
        <v>0</v>
      </c>
      <c r="AS39" s="5">
        <v>0</v>
      </c>
      <c r="AT39" s="5">
        <v>0</v>
      </c>
      <c r="AU39" s="5">
        <v>0</v>
      </c>
      <c r="AV39" s="5">
        <v>1</v>
      </c>
      <c r="AW39" s="5">
        <v>4</v>
      </c>
      <c r="AX39"/>
      <c r="AY39"/>
      <c r="AZ39">
        <f>(AW39+2*AN39+AO39)/4</f>
        <v>2.75</v>
      </c>
      <c r="BA39">
        <f aca="true" t="shared" si="37" ref="BA39:BH42">(AN39+2*AO39+AP39)/4</f>
        <v>1.5</v>
      </c>
      <c r="BB39">
        <f t="shared" si="37"/>
        <v>1</v>
      </c>
      <c r="BC39">
        <f t="shared" si="37"/>
        <v>0.75</v>
      </c>
      <c r="BD39">
        <f t="shared" si="37"/>
        <v>0.25</v>
      </c>
      <c r="BE39">
        <f t="shared" si="37"/>
        <v>0</v>
      </c>
      <c r="BF39">
        <f t="shared" si="37"/>
        <v>0</v>
      </c>
      <c r="BG39">
        <f t="shared" si="37"/>
        <v>0.25</v>
      </c>
      <c r="BH39">
        <f t="shared" si="37"/>
        <v>1.5</v>
      </c>
      <c r="BI39">
        <f>(AV39+2*AW39+AN39)/4</f>
        <v>3</v>
      </c>
      <c r="BJ39"/>
      <c r="BL39" s="5">
        <v>22</v>
      </c>
      <c r="BM39" s="5">
        <v>9</v>
      </c>
      <c r="BN39" s="5">
        <v>9</v>
      </c>
      <c r="BO39" s="5">
        <v>13</v>
      </c>
      <c r="BP39" s="5">
        <v>0</v>
      </c>
      <c r="BQ39" s="5">
        <v>0</v>
      </c>
      <c r="BR39" s="5">
        <v>0</v>
      </c>
      <c r="BS39" s="5">
        <v>0</v>
      </c>
      <c r="BT39" s="5">
        <v>13</v>
      </c>
      <c r="BU39" s="5">
        <v>35</v>
      </c>
      <c r="BW39" t="s">
        <v>48</v>
      </c>
      <c r="BX39" s="77" t="s">
        <v>60</v>
      </c>
      <c r="BY39">
        <f>MAX(BL39:BU39)</f>
        <v>35</v>
      </c>
      <c r="BZ39">
        <f>MIN(BL39:BU39)</f>
        <v>0</v>
      </c>
      <c r="CA39" s="27">
        <f>(BY39-BZ39)/4+BZ39</f>
        <v>8.75</v>
      </c>
      <c r="CC39">
        <f aca="true" t="shared" si="38" ref="CC39:CL42">IF(BL39&gt;$CA39,1,0)</f>
        <v>1</v>
      </c>
      <c r="CD39">
        <f t="shared" si="38"/>
        <v>1</v>
      </c>
      <c r="CE39">
        <f t="shared" si="38"/>
        <v>1</v>
      </c>
      <c r="CF39">
        <f t="shared" si="38"/>
        <v>1</v>
      </c>
      <c r="CG39">
        <f t="shared" si="38"/>
        <v>0</v>
      </c>
      <c r="CH39">
        <f t="shared" si="38"/>
        <v>0</v>
      </c>
      <c r="CI39">
        <f t="shared" si="38"/>
        <v>0</v>
      </c>
      <c r="CJ39">
        <f t="shared" si="38"/>
        <v>0</v>
      </c>
      <c r="CK39">
        <f t="shared" si="38"/>
        <v>1</v>
      </c>
      <c r="CL39">
        <f t="shared" si="38"/>
        <v>1</v>
      </c>
      <c r="CM39" s="5" t="s">
        <v>47</v>
      </c>
      <c r="CN39" s="5" t="s">
        <v>60</v>
      </c>
      <c r="CO39">
        <f>MAX(AZ39:BI39)</f>
        <v>3</v>
      </c>
      <c r="CP39">
        <f>MIN(AZ39:BI39)</f>
        <v>0</v>
      </c>
      <c r="CQ39" s="27">
        <f>(CO39-CP39)/4+CP39</f>
        <v>0.75</v>
      </c>
      <c r="CS39">
        <f aca="true" t="shared" si="39" ref="CS39:DB42">IF(AZ39&gt;$CQ39,1,0)</f>
        <v>1</v>
      </c>
      <c r="CT39">
        <f t="shared" si="39"/>
        <v>1</v>
      </c>
      <c r="CU39">
        <f t="shared" si="39"/>
        <v>1</v>
      </c>
      <c r="CV39">
        <f t="shared" si="39"/>
        <v>0</v>
      </c>
      <c r="CW39">
        <f t="shared" si="39"/>
        <v>0</v>
      </c>
      <c r="CX39">
        <f t="shared" si="39"/>
        <v>0</v>
      </c>
      <c r="CY39">
        <f t="shared" si="39"/>
        <v>0</v>
      </c>
      <c r="CZ39">
        <f t="shared" si="39"/>
        <v>0</v>
      </c>
      <c r="DA39">
        <f t="shared" si="39"/>
        <v>1</v>
      </c>
      <c r="DB39">
        <f t="shared" si="39"/>
        <v>1</v>
      </c>
      <c r="DC39" s="8">
        <f t="shared" si="3"/>
        <v>5</v>
      </c>
      <c r="DD39" s="5" t="s">
        <v>47</v>
      </c>
      <c r="DE39" s="53">
        <v>446</v>
      </c>
      <c r="DF39" s="74"/>
      <c r="DG39" s="53"/>
      <c r="DH39" s="53"/>
      <c r="DI39" s="53"/>
      <c r="DJ39" s="53"/>
      <c r="DK39" s="53"/>
      <c r="DL39" s="53"/>
      <c r="DP39" s="53"/>
      <c r="DQ39" s="55"/>
      <c r="EJ39" s="53"/>
      <c r="EK39" s="55"/>
    </row>
    <row r="40" spans="1:141" s="5" customFormat="1" ht="12.75">
      <c r="A40" s="8">
        <v>6</v>
      </c>
      <c r="B40" s="74">
        <v>446</v>
      </c>
      <c r="C40" t="s">
        <v>45</v>
      </c>
      <c r="D40" t="s">
        <v>75</v>
      </c>
      <c r="E40" t="s">
        <v>131</v>
      </c>
      <c r="F40" s="8">
        <v>0</v>
      </c>
      <c r="G40" s="8">
        <v>0</v>
      </c>
      <c r="H40" s="8">
        <v>158</v>
      </c>
      <c r="I40" s="8">
        <v>64</v>
      </c>
      <c r="J40" t="s">
        <v>51</v>
      </c>
      <c r="K40">
        <v>3.1</v>
      </c>
      <c r="L40" s="8">
        <v>2</v>
      </c>
      <c r="M40"/>
      <c r="N40" s="28">
        <f>(K40-K39)/K39</f>
        <v>0.6315789473684211</v>
      </c>
      <c r="O40">
        <v>9</v>
      </c>
      <c r="P40" s="28">
        <f>(O40-O39)/O39</f>
        <v>1.25</v>
      </c>
      <c r="Q40" s="8">
        <v>3</v>
      </c>
      <c r="R40" s="12">
        <v>0</v>
      </c>
      <c r="S40">
        <v>21.6</v>
      </c>
      <c r="T40" s="28">
        <f>(S40-S39)/S39</f>
        <v>-0.16923076923076918</v>
      </c>
      <c r="U40"/>
      <c r="V40"/>
      <c r="W40" s="38" t="s">
        <v>195</v>
      </c>
      <c r="X40" s="38" t="s">
        <v>195</v>
      </c>
      <c r="Y40" s="8">
        <v>0</v>
      </c>
      <c r="Z40" s="8">
        <v>0</v>
      </c>
      <c r="AA40" t="s">
        <v>131</v>
      </c>
      <c r="AB40"/>
      <c r="AC40">
        <v>25</v>
      </c>
      <c r="AD40">
        <v>11</v>
      </c>
      <c r="AE40">
        <v>47</v>
      </c>
      <c r="AF40">
        <v>39</v>
      </c>
      <c r="AG40">
        <v>7</v>
      </c>
      <c r="AH40">
        <v>0</v>
      </c>
      <c r="AI40">
        <v>3</v>
      </c>
      <c r="AJ40">
        <v>1</v>
      </c>
      <c r="AK40">
        <v>5</v>
      </c>
      <c r="AL40">
        <v>20</v>
      </c>
      <c r="AM40"/>
      <c r="AN40">
        <v>4</v>
      </c>
      <c r="AO40">
        <v>2</v>
      </c>
      <c r="AP40">
        <v>9</v>
      </c>
      <c r="AQ40">
        <v>7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3</v>
      </c>
      <c r="AX40"/>
      <c r="AY40"/>
      <c r="AZ40">
        <f>(AW40+2*AN40+AO40)/4</f>
        <v>3.25</v>
      </c>
      <c r="BA40">
        <f t="shared" si="37"/>
        <v>4.25</v>
      </c>
      <c r="BB40">
        <f t="shared" si="37"/>
        <v>6.75</v>
      </c>
      <c r="BC40">
        <f t="shared" si="37"/>
        <v>6</v>
      </c>
      <c r="BD40">
        <f t="shared" si="37"/>
        <v>2.25</v>
      </c>
      <c r="BE40">
        <f t="shared" si="37"/>
        <v>0.25</v>
      </c>
      <c r="BF40">
        <f t="shared" si="37"/>
        <v>0</v>
      </c>
      <c r="BG40">
        <f t="shared" si="37"/>
        <v>0</v>
      </c>
      <c r="BH40">
        <f t="shared" si="37"/>
        <v>0.75</v>
      </c>
      <c r="BI40">
        <f>(AV40+2*AW40+AN40)/4</f>
        <v>2.5</v>
      </c>
      <c r="BJ40"/>
      <c r="BK40"/>
      <c r="BL40">
        <v>16</v>
      </c>
      <c r="BM40">
        <v>7</v>
      </c>
      <c r="BN40">
        <v>30</v>
      </c>
      <c r="BO40">
        <v>25</v>
      </c>
      <c r="BP40">
        <v>4</v>
      </c>
      <c r="BQ40">
        <v>0</v>
      </c>
      <c r="BR40">
        <v>2</v>
      </c>
      <c r="BS40">
        <v>1</v>
      </c>
      <c r="BT40">
        <v>3</v>
      </c>
      <c r="BU40">
        <v>13</v>
      </c>
      <c r="BV40"/>
      <c r="BW40" t="s">
        <v>48</v>
      </c>
      <c r="BX40" t="s">
        <v>60</v>
      </c>
      <c r="BY40">
        <f>MAX(BL40:BU40)</f>
        <v>30</v>
      </c>
      <c r="BZ40">
        <f>MIN(BL40:BU40)</f>
        <v>0</v>
      </c>
      <c r="CA40" s="27">
        <f>(BY40-BZ40)/4+BZ40</f>
        <v>7.5</v>
      </c>
      <c r="CB40"/>
      <c r="CC40">
        <f t="shared" si="38"/>
        <v>1</v>
      </c>
      <c r="CD40">
        <f t="shared" si="38"/>
        <v>0</v>
      </c>
      <c r="CE40">
        <f t="shared" si="38"/>
        <v>1</v>
      </c>
      <c r="CF40">
        <f t="shared" si="38"/>
        <v>1</v>
      </c>
      <c r="CG40">
        <f t="shared" si="38"/>
        <v>0</v>
      </c>
      <c r="CH40">
        <f t="shared" si="38"/>
        <v>0</v>
      </c>
      <c r="CI40">
        <f t="shared" si="38"/>
        <v>0</v>
      </c>
      <c r="CJ40">
        <f t="shared" si="38"/>
        <v>0</v>
      </c>
      <c r="CK40">
        <f t="shared" si="38"/>
        <v>0</v>
      </c>
      <c r="CL40">
        <f t="shared" si="38"/>
        <v>1</v>
      </c>
      <c r="CM40" t="s">
        <v>131</v>
      </c>
      <c r="CN40"/>
      <c r="CO40">
        <f>MAX(AZ40:BI40)</f>
        <v>6.75</v>
      </c>
      <c r="CP40">
        <f>MIN(AZ40:BI40)</f>
        <v>0</v>
      </c>
      <c r="CQ40" s="27">
        <f>(CO40-CP40)/4+CP40</f>
        <v>1.6875</v>
      </c>
      <c r="CR40"/>
      <c r="CS40">
        <f t="shared" si="39"/>
        <v>1</v>
      </c>
      <c r="CT40">
        <f t="shared" si="39"/>
        <v>1</v>
      </c>
      <c r="CU40">
        <f t="shared" si="39"/>
        <v>1</v>
      </c>
      <c r="CV40">
        <f t="shared" si="39"/>
        <v>1</v>
      </c>
      <c r="CW40">
        <f t="shared" si="39"/>
        <v>1</v>
      </c>
      <c r="CX40">
        <f t="shared" si="39"/>
        <v>0</v>
      </c>
      <c r="CY40">
        <f t="shared" si="39"/>
        <v>0</v>
      </c>
      <c r="CZ40">
        <f t="shared" si="39"/>
        <v>0</v>
      </c>
      <c r="DA40">
        <f t="shared" si="39"/>
        <v>0</v>
      </c>
      <c r="DB40">
        <f t="shared" si="39"/>
        <v>1</v>
      </c>
      <c r="DC40" s="8">
        <f t="shared" si="3"/>
        <v>6</v>
      </c>
      <c r="DD40" t="s">
        <v>131</v>
      </c>
      <c r="DE40" s="74">
        <v>446</v>
      </c>
      <c r="DF40" s="74"/>
      <c r="DG40" s="53"/>
      <c r="DH40" s="53"/>
      <c r="DI40" s="53"/>
      <c r="DJ40" s="53"/>
      <c r="DK40" s="53"/>
      <c r="DL40" s="53"/>
      <c r="EJ40" s="53"/>
      <c r="EK40" s="55"/>
    </row>
    <row r="41" spans="1:141" s="5" customFormat="1" ht="12.75">
      <c r="A41" s="53">
        <v>6</v>
      </c>
      <c r="B41" s="74">
        <v>446</v>
      </c>
      <c r="C41" s="77" t="s">
        <v>45</v>
      </c>
      <c r="D41" s="5" t="s">
        <v>295</v>
      </c>
      <c r="E41" s="5" t="s">
        <v>393</v>
      </c>
      <c r="F41" s="53">
        <v>0</v>
      </c>
      <c r="G41" s="53">
        <v>0</v>
      </c>
      <c r="H41" s="74">
        <v>107</v>
      </c>
      <c r="I41" s="74">
        <v>31</v>
      </c>
      <c r="J41" s="8" t="s">
        <v>51</v>
      </c>
      <c r="K41" s="77">
        <v>4.7</v>
      </c>
      <c r="L41" s="74">
        <v>2</v>
      </c>
      <c r="M41" s="77"/>
      <c r="N41" s="28">
        <f>(K41-K39)/K39</f>
        <v>1.473684210526316</v>
      </c>
      <c r="O41" s="5">
        <v>15</v>
      </c>
      <c r="P41" s="28">
        <f>(O41-O39)/O39</f>
        <v>2.75</v>
      </c>
      <c r="Q41" s="74">
        <v>4</v>
      </c>
      <c r="R41" s="12">
        <v>1</v>
      </c>
      <c r="S41" s="77">
        <v>26.8</v>
      </c>
      <c r="T41" s="28">
        <f>(S41-S39)/S39</f>
        <v>0.030769230769230795</v>
      </c>
      <c r="W41" s="39" t="s">
        <v>197</v>
      </c>
      <c r="X41" s="39" t="s">
        <v>197</v>
      </c>
      <c r="Y41" s="53">
        <v>0</v>
      </c>
      <c r="Z41" s="53">
        <v>0</v>
      </c>
      <c r="AA41" s="5" t="s">
        <v>393</v>
      </c>
      <c r="AC41" s="77">
        <v>8</v>
      </c>
      <c r="AD41" s="77">
        <v>7</v>
      </c>
      <c r="AE41" s="77">
        <v>31</v>
      </c>
      <c r="AF41" s="77">
        <v>38</v>
      </c>
      <c r="AG41" s="77">
        <v>10</v>
      </c>
      <c r="AH41" s="77">
        <v>0</v>
      </c>
      <c r="AI41" s="77">
        <v>1</v>
      </c>
      <c r="AJ41" s="77">
        <v>0</v>
      </c>
      <c r="AK41" s="77">
        <v>3</v>
      </c>
      <c r="AL41" s="77">
        <v>9</v>
      </c>
      <c r="AN41" s="5">
        <v>3</v>
      </c>
      <c r="AO41" s="5">
        <v>3</v>
      </c>
      <c r="AP41" s="5">
        <v>12</v>
      </c>
      <c r="AQ41" s="5">
        <v>15</v>
      </c>
      <c r="AR41" s="5">
        <v>4</v>
      </c>
      <c r="AS41" s="5">
        <v>0</v>
      </c>
      <c r="AT41" s="5">
        <v>0</v>
      </c>
      <c r="AU41" s="5">
        <v>0</v>
      </c>
      <c r="AV41" s="5">
        <v>1</v>
      </c>
      <c r="AW41" s="5">
        <v>3</v>
      </c>
      <c r="AX41"/>
      <c r="AY41"/>
      <c r="AZ41">
        <f>(AW41+2*AN41+AO41)/4</f>
        <v>3</v>
      </c>
      <c r="BA41">
        <f t="shared" si="37"/>
        <v>5.25</v>
      </c>
      <c r="BB41">
        <f t="shared" si="37"/>
        <v>10.5</v>
      </c>
      <c r="BC41">
        <f t="shared" si="37"/>
        <v>11.5</v>
      </c>
      <c r="BD41">
        <f t="shared" si="37"/>
        <v>5.75</v>
      </c>
      <c r="BE41">
        <f t="shared" si="37"/>
        <v>1</v>
      </c>
      <c r="BF41">
        <f t="shared" si="37"/>
        <v>0</v>
      </c>
      <c r="BG41">
        <f t="shared" si="37"/>
        <v>0.25</v>
      </c>
      <c r="BH41">
        <f t="shared" si="37"/>
        <v>1.25</v>
      </c>
      <c r="BI41">
        <f>(AV41+2*AW41+AN41)/4</f>
        <v>2.5</v>
      </c>
      <c r="BJ41"/>
      <c r="BL41" s="5">
        <v>7</v>
      </c>
      <c r="BM41" s="5">
        <v>7</v>
      </c>
      <c r="BN41" s="5">
        <v>29</v>
      </c>
      <c r="BO41" s="5">
        <v>36</v>
      </c>
      <c r="BP41" s="5">
        <v>9</v>
      </c>
      <c r="BQ41" s="5">
        <v>0</v>
      </c>
      <c r="BR41" s="5">
        <v>1</v>
      </c>
      <c r="BS41" s="5">
        <v>0</v>
      </c>
      <c r="BT41" s="5">
        <v>3</v>
      </c>
      <c r="BU41" s="5">
        <v>8</v>
      </c>
      <c r="BW41" t="s">
        <v>48</v>
      </c>
      <c r="BX41" s="77" t="s">
        <v>60</v>
      </c>
      <c r="BY41">
        <f>MAX(BL41:BU41)</f>
        <v>36</v>
      </c>
      <c r="BZ41">
        <f>MIN(BL41:BU41)</f>
        <v>0</v>
      </c>
      <c r="CA41" s="27">
        <f>(BY41-BZ41)/4+BZ41</f>
        <v>9</v>
      </c>
      <c r="CC41">
        <f t="shared" si="38"/>
        <v>0</v>
      </c>
      <c r="CD41">
        <f t="shared" si="38"/>
        <v>0</v>
      </c>
      <c r="CE41">
        <f t="shared" si="38"/>
        <v>1</v>
      </c>
      <c r="CF41">
        <f t="shared" si="38"/>
        <v>1</v>
      </c>
      <c r="CG41">
        <f t="shared" si="38"/>
        <v>0</v>
      </c>
      <c r="CH41">
        <f t="shared" si="38"/>
        <v>0</v>
      </c>
      <c r="CI41">
        <f t="shared" si="38"/>
        <v>0</v>
      </c>
      <c r="CJ41">
        <f t="shared" si="38"/>
        <v>0</v>
      </c>
      <c r="CK41">
        <f t="shared" si="38"/>
        <v>0</v>
      </c>
      <c r="CL41">
        <f t="shared" si="38"/>
        <v>0</v>
      </c>
      <c r="CM41" s="5" t="s">
        <v>393</v>
      </c>
      <c r="CO41">
        <f>MAX(AZ41:BI41)</f>
        <v>11.5</v>
      </c>
      <c r="CP41">
        <f>MIN(AZ41:BI41)</f>
        <v>0</v>
      </c>
      <c r="CQ41" s="27">
        <f>(CO41-CP41)/4+CP41</f>
        <v>2.875</v>
      </c>
      <c r="CS41">
        <f t="shared" si="39"/>
        <v>1</v>
      </c>
      <c r="CT41">
        <f t="shared" si="39"/>
        <v>1</v>
      </c>
      <c r="CU41">
        <f t="shared" si="39"/>
        <v>1</v>
      </c>
      <c r="CV41">
        <f t="shared" si="39"/>
        <v>1</v>
      </c>
      <c r="CW41">
        <f t="shared" si="39"/>
        <v>1</v>
      </c>
      <c r="CX41">
        <f t="shared" si="39"/>
        <v>0</v>
      </c>
      <c r="CY41">
        <f t="shared" si="39"/>
        <v>0</v>
      </c>
      <c r="CZ41">
        <f t="shared" si="39"/>
        <v>0</v>
      </c>
      <c r="DA41">
        <f t="shared" si="39"/>
        <v>0</v>
      </c>
      <c r="DB41">
        <f t="shared" si="39"/>
        <v>0</v>
      </c>
      <c r="DC41" s="8">
        <f t="shared" si="3"/>
        <v>5</v>
      </c>
      <c r="DD41" s="5" t="s">
        <v>393</v>
      </c>
      <c r="DE41" s="74">
        <v>446</v>
      </c>
      <c r="DF41" s="74"/>
      <c r="DG41" s="53"/>
      <c r="DH41" s="53"/>
      <c r="DI41" s="53"/>
      <c r="DJ41" s="53"/>
      <c r="DK41" s="53"/>
      <c r="DL41" s="53"/>
      <c r="EJ41" s="53"/>
      <c r="EK41" s="55"/>
    </row>
    <row r="42" spans="1:141" s="5" customFormat="1" ht="12.75">
      <c r="A42" s="53">
        <v>6</v>
      </c>
      <c r="B42" s="53">
        <v>446</v>
      </c>
      <c r="C42" s="77" t="s">
        <v>45</v>
      </c>
      <c r="D42" s="77" t="s">
        <v>296</v>
      </c>
      <c r="E42" t="s">
        <v>394</v>
      </c>
      <c r="F42" s="74">
        <v>0</v>
      </c>
      <c r="G42" s="74">
        <v>0</v>
      </c>
      <c r="H42" s="74">
        <v>110</v>
      </c>
      <c r="I42" s="74">
        <v>28</v>
      </c>
      <c r="J42" s="74"/>
      <c r="K42" s="77">
        <v>4.7</v>
      </c>
      <c r="L42" s="74">
        <v>1</v>
      </c>
      <c r="M42" s="77"/>
      <c r="N42" s="28">
        <f>(K42-K39)/K39</f>
        <v>1.473684210526316</v>
      </c>
      <c r="O42" s="5">
        <v>12</v>
      </c>
      <c r="P42" s="28">
        <f>(O42-O39)/O39</f>
        <v>2</v>
      </c>
      <c r="Q42" s="74">
        <v>4</v>
      </c>
      <c r="R42" s="12">
        <v>1</v>
      </c>
      <c r="S42" s="77">
        <v>19.5</v>
      </c>
      <c r="T42" s="28">
        <f>(S42-S39)/S39</f>
        <v>-0.25</v>
      </c>
      <c r="W42" t="s">
        <v>407</v>
      </c>
      <c r="X42" t="s">
        <v>407</v>
      </c>
      <c r="Y42" s="30" t="s">
        <v>183</v>
      </c>
      <c r="Z42" s="53">
        <v>0</v>
      </c>
      <c r="AA42" t="s">
        <v>394</v>
      </c>
      <c r="AC42" s="77">
        <v>11</v>
      </c>
      <c r="AD42" s="77">
        <v>9</v>
      </c>
      <c r="AE42" s="77">
        <v>23</v>
      </c>
      <c r="AF42" s="77">
        <v>30</v>
      </c>
      <c r="AG42" s="77">
        <v>13</v>
      </c>
      <c r="AH42" s="77">
        <v>2</v>
      </c>
      <c r="AI42" s="77">
        <v>2</v>
      </c>
      <c r="AJ42" s="77">
        <v>4</v>
      </c>
      <c r="AK42" s="77">
        <v>6</v>
      </c>
      <c r="AL42" s="77">
        <v>10</v>
      </c>
      <c r="AN42" s="77">
        <v>5</v>
      </c>
      <c r="AO42" s="77">
        <v>3</v>
      </c>
      <c r="AP42" s="77">
        <v>9</v>
      </c>
      <c r="AQ42" s="77">
        <v>12</v>
      </c>
      <c r="AR42" s="77">
        <v>5</v>
      </c>
      <c r="AS42" s="77">
        <v>0</v>
      </c>
      <c r="AT42" s="77">
        <v>0</v>
      </c>
      <c r="AU42" s="77">
        <v>1</v>
      </c>
      <c r="AV42" s="77">
        <v>2</v>
      </c>
      <c r="AW42" s="77">
        <v>4</v>
      </c>
      <c r="AX42"/>
      <c r="AY42"/>
      <c r="AZ42">
        <f>(AW42+2*AN42+AO42)/4</f>
        <v>4.25</v>
      </c>
      <c r="BA42">
        <f t="shared" si="37"/>
        <v>5</v>
      </c>
      <c r="BB42">
        <f t="shared" si="37"/>
        <v>8.25</v>
      </c>
      <c r="BC42">
        <f t="shared" si="37"/>
        <v>9.5</v>
      </c>
      <c r="BD42">
        <f t="shared" si="37"/>
        <v>5.5</v>
      </c>
      <c r="BE42">
        <f t="shared" si="37"/>
        <v>1.25</v>
      </c>
      <c r="BF42">
        <f t="shared" si="37"/>
        <v>0.25</v>
      </c>
      <c r="BG42">
        <f t="shared" si="37"/>
        <v>1</v>
      </c>
      <c r="BH42">
        <f t="shared" si="37"/>
        <v>2.25</v>
      </c>
      <c r="BI42">
        <f>(AV42+2*AW42+AN42)/4</f>
        <v>3.75</v>
      </c>
      <c r="BJ42"/>
      <c r="BL42" s="5">
        <v>10</v>
      </c>
      <c r="BM42" s="5">
        <v>8</v>
      </c>
      <c r="BN42" s="5">
        <v>21</v>
      </c>
      <c r="BO42" s="5">
        <v>27</v>
      </c>
      <c r="BP42" s="5">
        <v>12</v>
      </c>
      <c r="BQ42" s="5">
        <v>2</v>
      </c>
      <c r="BR42" s="5">
        <v>2</v>
      </c>
      <c r="BS42" s="5">
        <v>4</v>
      </c>
      <c r="BT42" s="5">
        <v>5</v>
      </c>
      <c r="BU42" s="5">
        <v>9</v>
      </c>
      <c r="BW42" t="s">
        <v>48</v>
      </c>
      <c r="BX42" s="77" t="s">
        <v>60</v>
      </c>
      <c r="BY42">
        <f>MAX(BL42:BU42)</f>
        <v>27</v>
      </c>
      <c r="BZ42">
        <f>MIN(BL42:BU42)</f>
        <v>2</v>
      </c>
      <c r="CA42" s="27">
        <f>(BY42-BZ42)/4+BZ42</f>
        <v>8.25</v>
      </c>
      <c r="CC42">
        <f t="shared" si="38"/>
        <v>1</v>
      </c>
      <c r="CD42">
        <f t="shared" si="38"/>
        <v>0</v>
      </c>
      <c r="CE42">
        <f t="shared" si="38"/>
        <v>1</v>
      </c>
      <c r="CF42">
        <f t="shared" si="38"/>
        <v>1</v>
      </c>
      <c r="CG42">
        <f t="shared" si="38"/>
        <v>1</v>
      </c>
      <c r="CH42">
        <f t="shared" si="38"/>
        <v>0</v>
      </c>
      <c r="CI42">
        <f t="shared" si="38"/>
        <v>0</v>
      </c>
      <c r="CJ42">
        <f t="shared" si="38"/>
        <v>0</v>
      </c>
      <c r="CK42">
        <f t="shared" si="38"/>
        <v>0</v>
      </c>
      <c r="CL42">
        <f t="shared" si="38"/>
        <v>1</v>
      </c>
      <c r="CM42" t="s">
        <v>394</v>
      </c>
      <c r="CO42">
        <f>MAX(AZ42:BI42)</f>
        <v>9.5</v>
      </c>
      <c r="CP42">
        <f>MIN(AZ42:BI42)</f>
        <v>0.25</v>
      </c>
      <c r="CQ42" s="27">
        <f>(CO42-CP42)/4+CP42</f>
        <v>2.5625</v>
      </c>
      <c r="CS42">
        <f t="shared" si="39"/>
        <v>1</v>
      </c>
      <c r="CT42">
        <f t="shared" si="39"/>
        <v>1</v>
      </c>
      <c r="CU42">
        <f t="shared" si="39"/>
        <v>1</v>
      </c>
      <c r="CV42">
        <f t="shared" si="39"/>
        <v>1</v>
      </c>
      <c r="CW42">
        <f t="shared" si="39"/>
        <v>1</v>
      </c>
      <c r="CX42">
        <f t="shared" si="39"/>
        <v>0</v>
      </c>
      <c r="CY42">
        <f t="shared" si="39"/>
        <v>0</v>
      </c>
      <c r="CZ42">
        <f t="shared" si="39"/>
        <v>0</v>
      </c>
      <c r="DA42">
        <f t="shared" si="39"/>
        <v>0</v>
      </c>
      <c r="DB42">
        <f t="shared" si="39"/>
        <v>1</v>
      </c>
      <c r="DC42" s="8">
        <f t="shared" si="3"/>
        <v>6</v>
      </c>
      <c r="DD42" t="s">
        <v>394</v>
      </c>
      <c r="DE42" s="53">
        <v>446</v>
      </c>
      <c r="DF42" s="74"/>
      <c r="DG42" s="53"/>
      <c r="DH42" s="53"/>
      <c r="DI42" s="53"/>
      <c r="DJ42" s="53"/>
      <c r="DK42" s="53"/>
      <c r="DL42" s="53"/>
      <c r="DP42" s="53"/>
      <c r="DQ42" s="55"/>
      <c r="EJ42" s="53"/>
      <c r="EK42" s="55"/>
    </row>
    <row r="43" spans="1:141" s="5" customFormat="1" ht="12.75">
      <c r="A43" s="33"/>
      <c r="B43" s="33"/>
      <c r="C43" s="3"/>
      <c r="D43" s="3"/>
      <c r="E43" s="3"/>
      <c r="F43" s="33"/>
      <c r="G43" s="33"/>
      <c r="H43" s="33"/>
      <c r="I43" s="33"/>
      <c r="J43" s="33"/>
      <c r="K43" s="3"/>
      <c r="L43" s="33"/>
      <c r="M43" s="3"/>
      <c r="N43" s="88"/>
      <c r="O43" s="3" t="s">
        <v>51</v>
      </c>
      <c r="P43" s="88"/>
      <c r="Q43" s="33"/>
      <c r="R43" s="36"/>
      <c r="S43" s="3"/>
      <c r="T43" s="88"/>
      <c r="U43" s="3"/>
      <c r="V43" s="3"/>
      <c r="W43" s="3"/>
      <c r="X43" s="3"/>
      <c r="Y43" s="3"/>
      <c r="Z43" s="3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87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 s="8" t="s">
        <v>51</v>
      </c>
      <c r="DD43" s="3"/>
      <c r="DE43" s="33"/>
      <c r="DF43" s="74"/>
      <c r="DG43" s="53"/>
      <c r="DH43" s="53"/>
      <c r="DI43" s="53"/>
      <c r="DJ43" s="53"/>
      <c r="DK43" s="53"/>
      <c r="DL43" s="53"/>
      <c r="DP43" s="53"/>
      <c r="DQ43" s="55"/>
      <c r="EJ43" s="53"/>
      <c r="EK43" s="55"/>
    </row>
    <row r="44" spans="1:141" s="5" customFormat="1" ht="12.75">
      <c r="A44" s="53"/>
      <c r="B44" s="53"/>
      <c r="F44" s="53"/>
      <c r="G44" s="53"/>
      <c r="H44" s="53"/>
      <c r="I44" s="53"/>
      <c r="J44" s="53"/>
      <c r="L44" s="53"/>
      <c r="N44" s="11"/>
      <c r="O44" s="5" t="s">
        <v>51</v>
      </c>
      <c r="P44" s="11"/>
      <c r="Q44" s="53"/>
      <c r="R44" s="57"/>
      <c r="T44" s="11"/>
      <c r="Z44" s="53"/>
      <c r="AX44"/>
      <c r="AY44"/>
      <c r="AZ44"/>
      <c r="BA44"/>
      <c r="BB44"/>
      <c r="BC44"/>
      <c r="BD44"/>
      <c r="BE44"/>
      <c r="BF44"/>
      <c r="BG44"/>
      <c r="BH44"/>
      <c r="BI44"/>
      <c r="BJ44"/>
      <c r="CA44" s="90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 s="8" t="s">
        <v>51</v>
      </c>
      <c r="DE44" s="53"/>
      <c r="DF44" s="74"/>
      <c r="DG44" s="53"/>
      <c r="DH44" s="53"/>
      <c r="DI44" s="53"/>
      <c r="DJ44" s="53"/>
      <c r="DK44" s="53"/>
      <c r="DL44" s="53"/>
      <c r="DP44" s="53"/>
      <c r="DQ44" s="55"/>
      <c r="EJ44" s="53"/>
      <c r="EK44" s="55"/>
    </row>
    <row r="45" spans="1:141" s="5" customFormat="1" ht="12.75">
      <c r="A45" s="53">
        <v>7</v>
      </c>
      <c r="B45" s="53">
        <v>447</v>
      </c>
      <c r="C45" s="5" t="s">
        <v>45</v>
      </c>
      <c r="D45" s="5" t="s">
        <v>297</v>
      </c>
      <c r="E45" s="5" t="s">
        <v>47</v>
      </c>
      <c r="F45" s="53">
        <v>9</v>
      </c>
      <c r="G45" s="53">
        <v>0.3</v>
      </c>
      <c r="H45" s="74">
        <v>489</v>
      </c>
      <c r="I45" s="74">
        <v>75</v>
      </c>
      <c r="J45" s="74"/>
      <c r="K45" s="77">
        <v>9.5</v>
      </c>
      <c r="L45" s="74">
        <v>2</v>
      </c>
      <c r="M45" s="23">
        <f>(K45-F45)/F45</f>
        <v>0.05555555555555555</v>
      </c>
      <c r="N45" s="91"/>
      <c r="O45" s="5">
        <v>27</v>
      </c>
      <c r="P45" s="11"/>
      <c r="Q45" s="74">
        <v>10</v>
      </c>
      <c r="R45" s="92"/>
      <c r="S45" s="77">
        <v>21</v>
      </c>
      <c r="T45" s="91"/>
      <c r="Z45" s="53"/>
      <c r="AA45" s="5" t="s">
        <v>47</v>
      </c>
      <c r="AC45" s="77">
        <v>49</v>
      </c>
      <c r="AD45" s="77">
        <v>31</v>
      </c>
      <c r="AE45" s="77">
        <v>63</v>
      </c>
      <c r="AF45" s="77">
        <v>64</v>
      </c>
      <c r="AG45" s="77">
        <v>14</v>
      </c>
      <c r="AH45" s="77">
        <v>2</v>
      </c>
      <c r="AI45" s="77">
        <v>4</v>
      </c>
      <c r="AJ45" s="77">
        <v>16</v>
      </c>
      <c r="AK45" s="77">
        <v>107</v>
      </c>
      <c r="AL45" s="77">
        <v>139</v>
      </c>
      <c r="AN45" s="5">
        <v>9</v>
      </c>
      <c r="AO45" s="5">
        <v>6</v>
      </c>
      <c r="AP45" s="5">
        <v>12</v>
      </c>
      <c r="AQ45" s="5">
        <v>12</v>
      </c>
      <c r="AR45" s="5">
        <v>2</v>
      </c>
      <c r="AS45" s="5">
        <v>0</v>
      </c>
      <c r="AT45" s="5">
        <v>0</v>
      </c>
      <c r="AU45" s="5">
        <v>3</v>
      </c>
      <c r="AV45" s="5">
        <v>21</v>
      </c>
      <c r="AW45" s="5">
        <v>27</v>
      </c>
      <c r="AX45"/>
      <c r="AY45"/>
      <c r="AZ45">
        <f>(AW45+2*AN45+AO45)/4</f>
        <v>12.75</v>
      </c>
      <c r="BA45">
        <f aca="true" t="shared" si="40" ref="BA45:BH48">(AN45+2*AO45+AP45)/4</f>
        <v>8.25</v>
      </c>
      <c r="BB45">
        <f t="shared" si="40"/>
        <v>10.5</v>
      </c>
      <c r="BC45">
        <f t="shared" si="40"/>
        <v>9.5</v>
      </c>
      <c r="BD45">
        <f t="shared" si="40"/>
        <v>4</v>
      </c>
      <c r="BE45">
        <f t="shared" si="40"/>
        <v>0.5</v>
      </c>
      <c r="BF45">
        <f t="shared" si="40"/>
        <v>0.75</v>
      </c>
      <c r="BG45">
        <f t="shared" si="40"/>
        <v>6.75</v>
      </c>
      <c r="BH45">
        <f t="shared" si="40"/>
        <v>18</v>
      </c>
      <c r="BI45">
        <f>(AV45+2*AW45+AN45)/4</f>
        <v>21</v>
      </c>
      <c r="BJ45"/>
      <c r="BL45" s="5">
        <v>10</v>
      </c>
      <c r="BM45" s="5">
        <v>6</v>
      </c>
      <c r="BN45" s="5">
        <v>13</v>
      </c>
      <c r="BO45" s="5">
        <v>13</v>
      </c>
      <c r="BP45" s="5">
        <v>3</v>
      </c>
      <c r="BQ45" s="5">
        <v>0</v>
      </c>
      <c r="BR45" s="5">
        <v>1</v>
      </c>
      <c r="BS45" s="5">
        <v>3</v>
      </c>
      <c r="BT45" s="5">
        <v>22</v>
      </c>
      <c r="BU45" s="5">
        <v>28</v>
      </c>
      <c r="BW45" t="s">
        <v>48</v>
      </c>
      <c r="BX45" s="5" t="s">
        <v>413</v>
      </c>
      <c r="BY45">
        <f>MAX(BL45:BU45)</f>
        <v>28</v>
      </c>
      <c r="BZ45">
        <f>MIN(BL45:BU45)</f>
        <v>0</v>
      </c>
      <c r="CA45" s="27">
        <f>(BY45-BZ45)/4+BZ45</f>
        <v>7</v>
      </c>
      <c r="CC45">
        <f aca="true" t="shared" si="41" ref="CC45:CL48">IF(BL45&gt;$CA45,1,0)</f>
        <v>1</v>
      </c>
      <c r="CD45">
        <f t="shared" si="41"/>
        <v>0</v>
      </c>
      <c r="CE45">
        <f t="shared" si="41"/>
        <v>1</v>
      </c>
      <c r="CF45">
        <f t="shared" si="41"/>
        <v>1</v>
      </c>
      <c r="CG45">
        <f t="shared" si="41"/>
        <v>0</v>
      </c>
      <c r="CH45">
        <f t="shared" si="41"/>
        <v>0</v>
      </c>
      <c r="CI45">
        <f t="shared" si="41"/>
        <v>0</v>
      </c>
      <c r="CJ45">
        <f t="shared" si="41"/>
        <v>0</v>
      </c>
      <c r="CK45">
        <f t="shared" si="41"/>
        <v>1</v>
      </c>
      <c r="CL45">
        <f t="shared" si="41"/>
        <v>1</v>
      </c>
      <c r="CM45" s="5" t="s">
        <v>47</v>
      </c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 s="8">
        <v>447</v>
      </c>
      <c r="DD45" s="5" t="s">
        <v>47</v>
      </c>
      <c r="DE45" s="53">
        <v>447</v>
      </c>
      <c r="DF45" s="74"/>
      <c r="DG45" s="53"/>
      <c r="DH45" s="53"/>
      <c r="DI45" s="53"/>
      <c r="DJ45" s="53"/>
      <c r="DK45" s="53"/>
      <c r="DL45" s="53"/>
      <c r="DP45" s="53"/>
      <c r="DQ45" s="55"/>
      <c r="EJ45" s="53"/>
      <c r="EK45" s="55"/>
    </row>
    <row r="46" spans="1:141" s="5" customFormat="1" ht="12.75">
      <c r="A46" s="8">
        <v>7</v>
      </c>
      <c r="B46" s="8">
        <v>447</v>
      </c>
      <c r="C46" t="s">
        <v>45</v>
      </c>
      <c r="D46" t="s">
        <v>76</v>
      </c>
      <c r="E46" t="s">
        <v>47</v>
      </c>
      <c r="F46" s="8">
        <v>8.4</v>
      </c>
      <c r="G46" s="8">
        <v>0.3</v>
      </c>
      <c r="H46" s="8">
        <v>420</v>
      </c>
      <c r="I46" s="8">
        <v>54</v>
      </c>
      <c r="J46" s="8"/>
      <c r="K46">
        <v>13</v>
      </c>
      <c r="L46" s="8">
        <v>3</v>
      </c>
      <c r="M46" s="23">
        <f>(K46-F46)/F46</f>
        <v>0.5476190476190476</v>
      </c>
      <c r="N46" s="40"/>
      <c r="O46">
        <v>28</v>
      </c>
      <c r="P46" s="40"/>
      <c r="Q46" s="8">
        <v>10</v>
      </c>
      <c r="R46" s="12"/>
      <c r="S46">
        <v>14.9</v>
      </c>
      <c r="T46" s="40"/>
      <c r="U46"/>
      <c r="V46"/>
      <c r="W46"/>
      <c r="X46"/>
      <c r="Y46"/>
      <c r="Z46" s="8"/>
      <c r="AA46" t="s">
        <v>47</v>
      </c>
      <c r="AB46"/>
      <c r="AC46">
        <v>9</v>
      </c>
      <c r="AD46">
        <v>10</v>
      </c>
      <c r="AE46">
        <v>18</v>
      </c>
      <c r="AF46">
        <v>19</v>
      </c>
      <c r="AG46">
        <v>12</v>
      </c>
      <c r="AH46">
        <v>3</v>
      </c>
      <c r="AI46">
        <v>1</v>
      </c>
      <c r="AJ46">
        <v>3</v>
      </c>
      <c r="AK46">
        <v>22</v>
      </c>
      <c r="AL46">
        <v>28</v>
      </c>
      <c r="AM46"/>
      <c r="AN46">
        <v>9</v>
      </c>
      <c r="AO46">
        <v>10</v>
      </c>
      <c r="AP46">
        <v>18</v>
      </c>
      <c r="AQ46">
        <v>19</v>
      </c>
      <c r="AR46">
        <v>12</v>
      </c>
      <c r="AS46">
        <v>3</v>
      </c>
      <c r="AT46">
        <v>1</v>
      </c>
      <c r="AU46">
        <v>3</v>
      </c>
      <c r="AV46">
        <v>22</v>
      </c>
      <c r="AW46">
        <v>28</v>
      </c>
      <c r="AX46"/>
      <c r="AY46"/>
      <c r="AZ46">
        <f>(AW46+2*AN46+AO46)/4</f>
        <v>14</v>
      </c>
      <c r="BA46">
        <f t="shared" si="40"/>
        <v>11.75</v>
      </c>
      <c r="BB46">
        <f t="shared" si="40"/>
        <v>16.25</v>
      </c>
      <c r="BC46">
        <f t="shared" si="40"/>
        <v>17</v>
      </c>
      <c r="BD46">
        <f t="shared" si="40"/>
        <v>11.5</v>
      </c>
      <c r="BE46">
        <f t="shared" si="40"/>
        <v>4.75</v>
      </c>
      <c r="BF46">
        <f t="shared" si="40"/>
        <v>2</v>
      </c>
      <c r="BG46">
        <f t="shared" si="40"/>
        <v>7.25</v>
      </c>
      <c r="BH46">
        <f t="shared" si="40"/>
        <v>18.75</v>
      </c>
      <c r="BI46">
        <f>(AV46+2*AW46+AN46)/4</f>
        <v>21.75</v>
      </c>
      <c r="BJ46"/>
      <c r="BK46"/>
      <c r="BL46">
        <v>7</v>
      </c>
      <c r="BM46">
        <v>9</v>
      </c>
      <c r="BN46">
        <v>15</v>
      </c>
      <c r="BO46">
        <v>15</v>
      </c>
      <c r="BP46">
        <v>9</v>
      </c>
      <c r="BQ46">
        <v>3</v>
      </c>
      <c r="BR46">
        <v>1</v>
      </c>
      <c r="BS46">
        <v>3</v>
      </c>
      <c r="BT46">
        <v>17</v>
      </c>
      <c r="BU46">
        <v>21</v>
      </c>
      <c r="BV46"/>
      <c r="BW46" t="s">
        <v>48</v>
      </c>
      <c r="BX46" s="5" t="s">
        <v>413</v>
      </c>
      <c r="BY46">
        <f>MAX(BL46:BU46)</f>
        <v>21</v>
      </c>
      <c r="BZ46">
        <f>MIN(BL46:BU46)</f>
        <v>1</v>
      </c>
      <c r="CA46" s="27">
        <f>(BY46-BZ46)/4+BZ46</f>
        <v>6</v>
      </c>
      <c r="CB46"/>
      <c r="CC46">
        <f t="shared" si="41"/>
        <v>1</v>
      </c>
      <c r="CD46">
        <f t="shared" si="41"/>
        <v>1</v>
      </c>
      <c r="CE46">
        <f t="shared" si="41"/>
        <v>1</v>
      </c>
      <c r="CF46">
        <f t="shared" si="41"/>
        <v>1</v>
      </c>
      <c r="CG46">
        <f t="shared" si="41"/>
        <v>1</v>
      </c>
      <c r="CH46">
        <f t="shared" si="41"/>
        <v>0</v>
      </c>
      <c r="CI46">
        <f t="shared" si="41"/>
        <v>0</v>
      </c>
      <c r="CJ46">
        <f t="shared" si="41"/>
        <v>0</v>
      </c>
      <c r="CK46">
        <f t="shared" si="41"/>
        <v>1</v>
      </c>
      <c r="CL46">
        <f t="shared" si="41"/>
        <v>1</v>
      </c>
      <c r="CM46" t="s">
        <v>47</v>
      </c>
      <c r="CN46" t="s">
        <v>60</v>
      </c>
      <c r="CO46">
        <f>MAX(AZ46:BI46)</f>
        <v>21.75</v>
      </c>
      <c r="CP46">
        <f>MIN(AZ46:BI46)</f>
        <v>2</v>
      </c>
      <c r="CQ46" s="27">
        <f>(CO46-CP46)/4+CP46</f>
        <v>6.9375</v>
      </c>
      <c r="CR46"/>
      <c r="CS46">
        <f aca="true" t="shared" si="42" ref="CS46:DB48">IF(AZ46&gt;$CQ46,1,0)</f>
        <v>1</v>
      </c>
      <c r="CT46">
        <f t="shared" si="42"/>
        <v>1</v>
      </c>
      <c r="CU46">
        <f t="shared" si="42"/>
        <v>1</v>
      </c>
      <c r="CV46">
        <f t="shared" si="42"/>
        <v>1</v>
      </c>
      <c r="CW46">
        <f t="shared" si="42"/>
        <v>1</v>
      </c>
      <c r="CX46">
        <f t="shared" si="42"/>
        <v>0</v>
      </c>
      <c r="CY46">
        <f t="shared" si="42"/>
        <v>0</v>
      </c>
      <c r="CZ46">
        <f t="shared" si="42"/>
        <v>1</v>
      </c>
      <c r="DA46">
        <f t="shared" si="42"/>
        <v>1</v>
      </c>
      <c r="DB46">
        <f t="shared" si="42"/>
        <v>1</v>
      </c>
      <c r="DC46" s="8">
        <f t="shared" si="3"/>
        <v>8</v>
      </c>
      <c r="DD46" t="s">
        <v>47</v>
      </c>
      <c r="DE46" s="8">
        <v>447</v>
      </c>
      <c r="DF46" s="103"/>
      <c r="DG46" s="53"/>
      <c r="DH46" s="53"/>
      <c r="DI46" s="53"/>
      <c r="DJ46" s="53"/>
      <c r="DK46" s="53"/>
      <c r="DL46" s="53"/>
      <c r="DP46" s="53"/>
      <c r="DQ46" s="55"/>
      <c r="EJ46" s="53"/>
      <c r="EK46" s="55"/>
    </row>
    <row r="47" spans="1:141" s="5" customFormat="1" ht="12.75">
      <c r="A47" s="8">
        <v>7</v>
      </c>
      <c r="B47" s="8">
        <v>447</v>
      </c>
      <c r="C47" t="s">
        <v>45</v>
      </c>
      <c r="D47" t="s">
        <v>76</v>
      </c>
      <c r="E47" t="s">
        <v>131</v>
      </c>
      <c r="F47" s="8">
        <v>8.4</v>
      </c>
      <c r="G47" s="8">
        <v>0.3</v>
      </c>
      <c r="H47" s="8">
        <v>399</v>
      </c>
      <c r="I47" s="8">
        <v>54</v>
      </c>
      <c r="J47" s="8"/>
      <c r="K47">
        <v>10.6</v>
      </c>
      <c r="L47" s="8">
        <v>2</v>
      </c>
      <c r="M47"/>
      <c r="N47" s="28">
        <f>(K47-K46)/K46</f>
        <v>-0.18461538461538465</v>
      </c>
      <c r="O47">
        <v>24</v>
      </c>
      <c r="P47" s="28">
        <f>(O47-O46)/O46</f>
        <v>-0.14285714285714285</v>
      </c>
      <c r="Q47" s="8">
        <v>10</v>
      </c>
      <c r="R47" s="12">
        <v>0</v>
      </c>
      <c r="S47">
        <v>16.1</v>
      </c>
      <c r="T47" s="28">
        <f>(S47-S46)/S46</f>
        <v>0.08053691275167792</v>
      </c>
      <c r="U47"/>
      <c r="V47"/>
      <c r="W47" s="8">
        <v>0</v>
      </c>
      <c r="X47" s="8">
        <v>0</v>
      </c>
      <c r="Y47" s="8">
        <v>0</v>
      </c>
      <c r="Z47" s="8">
        <v>0</v>
      </c>
      <c r="AA47" t="s">
        <v>131</v>
      </c>
      <c r="AB47"/>
      <c r="AC47">
        <v>12</v>
      </c>
      <c r="AD47">
        <v>6</v>
      </c>
      <c r="AE47">
        <v>17</v>
      </c>
      <c r="AF47">
        <v>17</v>
      </c>
      <c r="AG47">
        <v>11</v>
      </c>
      <c r="AH47">
        <v>1</v>
      </c>
      <c r="AI47">
        <v>0</v>
      </c>
      <c r="AJ47">
        <v>2</v>
      </c>
      <c r="AK47">
        <v>12</v>
      </c>
      <c r="AL47">
        <v>24</v>
      </c>
      <c r="AM47"/>
      <c r="AN47">
        <v>12</v>
      </c>
      <c r="AO47">
        <v>6</v>
      </c>
      <c r="AP47">
        <v>17</v>
      </c>
      <c r="AQ47">
        <v>17</v>
      </c>
      <c r="AR47">
        <v>11</v>
      </c>
      <c r="AS47">
        <v>1</v>
      </c>
      <c r="AT47">
        <v>0</v>
      </c>
      <c r="AU47">
        <v>2</v>
      </c>
      <c r="AV47">
        <v>12</v>
      </c>
      <c r="AW47">
        <v>24</v>
      </c>
      <c r="AX47"/>
      <c r="AY47"/>
      <c r="AZ47">
        <f>(AW47+2*AN47+AO47)/4</f>
        <v>13.5</v>
      </c>
      <c r="BA47">
        <f t="shared" si="40"/>
        <v>10.25</v>
      </c>
      <c r="BB47">
        <f t="shared" si="40"/>
        <v>14.25</v>
      </c>
      <c r="BC47">
        <f t="shared" si="40"/>
        <v>15.5</v>
      </c>
      <c r="BD47">
        <f t="shared" si="40"/>
        <v>10</v>
      </c>
      <c r="BE47">
        <f t="shared" si="40"/>
        <v>3.25</v>
      </c>
      <c r="BF47">
        <f t="shared" si="40"/>
        <v>0.75</v>
      </c>
      <c r="BG47">
        <f t="shared" si="40"/>
        <v>4</v>
      </c>
      <c r="BH47">
        <f t="shared" si="40"/>
        <v>12.5</v>
      </c>
      <c r="BI47">
        <f>(AV47+2*AW47+AN47)/4</f>
        <v>18</v>
      </c>
      <c r="BJ47"/>
      <c r="BK47"/>
      <c r="BL47">
        <v>11</v>
      </c>
      <c r="BM47">
        <v>6</v>
      </c>
      <c r="BN47">
        <v>16</v>
      </c>
      <c r="BO47">
        <v>17</v>
      </c>
      <c r="BP47">
        <v>11</v>
      </c>
      <c r="BQ47">
        <v>1</v>
      </c>
      <c r="BR47">
        <v>1</v>
      </c>
      <c r="BS47">
        <v>3</v>
      </c>
      <c r="BT47">
        <v>12</v>
      </c>
      <c r="BU47">
        <v>23</v>
      </c>
      <c r="BV47"/>
      <c r="BW47" t="s">
        <v>48</v>
      </c>
      <c r="BX47" s="5" t="s">
        <v>413</v>
      </c>
      <c r="BY47">
        <f>MAX(BL47:BU47)</f>
        <v>23</v>
      </c>
      <c r="BZ47">
        <f>MIN(BL47:BU47)</f>
        <v>1</v>
      </c>
      <c r="CA47" s="27">
        <f>(BY47-BZ47)/4+BZ47</f>
        <v>6.5</v>
      </c>
      <c r="CB47"/>
      <c r="CC47">
        <f t="shared" si="41"/>
        <v>1</v>
      </c>
      <c r="CD47">
        <f t="shared" si="41"/>
        <v>0</v>
      </c>
      <c r="CE47">
        <f t="shared" si="41"/>
        <v>1</v>
      </c>
      <c r="CF47">
        <f t="shared" si="41"/>
        <v>1</v>
      </c>
      <c r="CG47">
        <f t="shared" si="41"/>
        <v>1</v>
      </c>
      <c r="CH47">
        <f t="shared" si="41"/>
        <v>0</v>
      </c>
      <c r="CI47">
        <f t="shared" si="41"/>
        <v>0</v>
      </c>
      <c r="CJ47">
        <f t="shared" si="41"/>
        <v>0</v>
      </c>
      <c r="CK47">
        <f t="shared" si="41"/>
        <v>1</v>
      </c>
      <c r="CL47">
        <f t="shared" si="41"/>
        <v>1</v>
      </c>
      <c r="CM47" t="s">
        <v>131</v>
      </c>
      <c r="CN47"/>
      <c r="CO47">
        <f>MAX(AZ47:BI47)</f>
        <v>18</v>
      </c>
      <c r="CP47">
        <f>MIN(AZ47:BI47)</f>
        <v>0.75</v>
      </c>
      <c r="CQ47" s="27">
        <f>(CO47-CP47)/4+CP47</f>
        <v>5.0625</v>
      </c>
      <c r="CR47"/>
      <c r="CS47">
        <f t="shared" si="42"/>
        <v>1</v>
      </c>
      <c r="CT47">
        <f t="shared" si="42"/>
        <v>1</v>
      </c>
      <c r="CU47">
        <f t="shared" si="42"/>
        <v>1</v>
      </c>
      <c r="CV47">
        <f t="shared" si="42"/>
        <v>1</v>
      </c>
      <c r="CW47">
        <f t="shared" si="42"/>
        <v>1</v>
      </c>
      <c r="CX47">
        <f t="shared" si="42"/>
        <v>0</v>
      </c>
      <c r="CY47">
        <f t="shared" si="42"/>
        <v>0</v>
      </c>
      <c r="CZ47">
        <f t="shared" si="42"/>
        <v>0</v>
      </c>
      <c r="DA47">
        <f t="shared" si="42"/>
        <v>1</v>
      </c>
      <c r="DB47">
        <f t="shared" si="42"/>
        <v>1</v>
      </c>
      <c r="DC47" s="8">
        <f t="shared" si="3"/>
        <v>7</v>
      </c>
      <c r="DD47" t="s">
        <v>131</v>
      </c>
      <c r="DE47" s="8">
        <v>447</v>
      </c>
      <c r="DF47" s="103"/>
      <c r="DG47" s="53"/>
      <c r="DH47" s="53"/>
      <c r="DI47" s="53"/>
      <c r="DJ47" s="53"/>
      <c r="DK47" s="53"/>
      <c r="DL47" s="53"/>
      <c r="DP47" s="53"/>
      <c r="DQ47" s="55"/>
      <c r="EJ47" s="53"/>
      <c r="EK47" s="55"/>
    </row>
    <row r="48" spans="1:141" s="5" customFormat="1" ht="12.75">
      <c r="A48" s="53">
        <v>7</v>
      </c>
      <c r="B48" s="74">
        <v>447</v>
      </c>
      <c r="C48" s="77" t="s">
        <v>45</v>
      </c>
      <c r="D48" s="5" t="s">
        <v>297</v>
      </c>
      <c r="E48" s="5" t="s">
        <v>395</v>
      </c>
      <c r="F48" s="53">
        <v>9</v>
      </c>
      <c r="G48" s="53">
        <v>0.3</v>
      </c>
      <c r="H48" s="74">
        <v>369</v>
      </c>
      <c r="I48" s="74">
        <v>53</v>
      </c>
      <c r="J48" s="74"/>
      <c r="K48" s="77">
        <v>9.4</v>
      </c>
      <c r="L48" s="74">
        <v>3</v>
      </c>
      <c r="M48" s="77"/>
      <c r="N48" s="28">
        <f>(K48-K46)/K46</f>
        <v>-0.2769230769230769</v>
      </c>
      <c r="O48" s="5">
        <v>21</v>
      </c>
      <c r="P48" s="28">
        <f>(O48-O46)/O46</f>
        <v>-0.25</v>
      </c>
      <c r="Q48" s="74">
        <v>10</v>
      </c>
      <c r="R48" s="12">
        <v>0</v>
      </c>
      <c r="S48" s="77">
        <v>14.8</v>
      </c>
      <c r="T48" s="28">
        <f>(S48-S46)/S46</f>
        <v>-0.00671140939597313</v>
      </c>
      <c r="W48" s="8">
        <v>0</v>
      </c>
      <c r="X48" s="8">
        <v>0</v>
      </c>
      <c r="Y48" s="8">
        <v>0</v>
      </c>
      <c r="Z48" s="8">
        <v>0</v>
      </c>
      <c r="AA48" s="5" t="s">
        <v>395</v>
      </c>
      <c r="AC48" s="77">
        <v>26</v>
      </c>
      <c r="AD48" s="77">
        <v>45</v>
      </c>
      <c r="AE48" s="77">
        <v>59</v>
      </c>
      <c r="AF48" s="77">
        <v>59</v>
      </c>
      <c r="AG48" s="77">
        <v>23</v>
      </c>
      <c r="AH48" s="77">
        <v>7</v>
      </c>
      <c r="AI48" s="77">
        <v>1</v>
      </c>
      <c r="AJ48" s="77">
        <v>13</v>
      </c>
      <c r="AK48" s="77">
        <v>57</v>
      </c>
      <c r="AL48" s="77">
        <v>79</v>
      </c>
      <c r="AN48" s="5">
        <v>7</v>
      </c>
      <c r="AO48" s="5">
        <v>11</v>
      </c>
      <c r="AP48" s="5">
        <v>15</v>
      </c>
      <c r="AQ48" s="5">
        <v>15</v>
      </c>
      <c r="AR48" s="5">
        <v>5</v>
      </c>
      <c r="AS48" s="5">
        <v>1</v>
      </c>
      <c r="AT48" s="5">
        <v>0</v>
      </c>
      <c r="AU48" s="5">
        <v>3</v>
      </c>
      <c r="AV48" s="5">
        <v>15</v>
      </c>
      <c r="AW48" s="5">
        <v>21</v>
      </c>
      <c r="AX48"/>
      <c r="AY48"/>
      <c r="AZ48">
        <f>(AW48+2*AN48+AO48)/4</f>
        <v>11.5</v>
      </c>
      <c r="BA48">
        <f t="shared" si="40"/>
        <v>11</v>
      </c>
      <c r="BB48">
        <f t="shared" si="40"/>
        <v>14</v>
      </c>
      <c r="BC48">
        <f t="shared" si="40"/>
        <v>12.5</v>
      </c>
      <c r="BD48">
        <f t="shared" si="40"/>
        <v>6.5</v>
      </c>
      <c r="BE48">
        <f t="shared" si="40"/>
        <v>1.75</v>
      </c>
      <c r="BF48">
        <f t="shared" si="40"/>
        <v>1</v>
      </c>
      <c r="BG48">
        <f t="shared" si="40"/>
        <v>5.25</v>
      </c>
      <c r="BH48">
        <f t="shared" si="40"/>
        <v>13.5</v>
      </c>
      <c r="BI48">
        <f>(AV48+2*AW48+AN48)/4</f>
        <v>16</v>
      </c>
      <c r="BJ48"/>
      <c r="BL48" s="5">
        <v>7</v>
      </c>
      <c r="BM48" s="5">
        <v>12</v>
      </c>
      <c r="BN48" s="5">
        <v>16</v>
      </c>
      <c r="BO48" s="5">
        <v>16</v>
      </c>
      <c r="BP48" s="5">
        <v>6</v>
      </c>
      <c r="BQ48" s="5">
        <v>2</v>
      </c>
      <c r="BR48" s="5">
        <v>0</v>
      </c>
      <c r="BS48" s="5">
        <v>4</v>
      </c>
      <c r="BT48" s="5">
        <v>15</v>
      </c>
      <c r="BU48" s="5">
        <v>21</v>
      </c>
      <c r="BW48" t="s">
        <v>48</v>
      </c>
      <c r="BX48" s="5" t="s">
        <v>413</v>
      </c>
      <c r="BY48">
        <f>MAX(BL48:BU48)</f>
        <v>21</v>
      </c>
      <c r="BZ48">
        <f>MIN(BL48:BU48)</f>
        <v>0</v>
      </c>
      <c r="CA48" s="27">
        <f>(BY48-BZ48)/4+BZ48</f>
        <v>5.25</v>
      </c>
      <c r="CC48">
        <f t="shared" si="41"/>
        <v>1</v>
      </c>
      <c r="CD48">
        <f t="shared" si="41"/>
        <v>1</v>
      </c>
      <c r="CE48">
        <f t="shared" si="41"/>
        <v>1</v>
      </c>
      <c r="CF48">
        <f t="shared" si="41"/>
        <v>1</v>
      </c>
      <c r="CG48">
        <f t="shared" si="41"/>
        <v>1</v>
      </c>
      <c r="CH48">
        <f t="shared" si="41"/>
        <v>0</v>
      </c>
      <c r="CI48">
        <f t="shared" si="41"/>
        <v>0</v>
      </c>
      <c r="CJ48">
        <f t="shared" si="41"/>
        <v>0</v>
      </c>
      <c r="CK48">
        <f t="shared" si="41"/>
        <v>1</v>
      </c>
      <c r="CL48">
        <f t="shared" si="41"/>
        <v>1</v>
      </c>
      <c r="CM48" s="5" t="s">
        <v>395</v>
      </c>
      <c r="CO48">
        <f>MAX(AZ48:BI48)</f>
        <v>16</v>
      </c>
      <c r="CP48">
        <f>MIN(AZ48:BI48)</f>
        <v>1</v>
      </c>
      <c r="CQ48" s="27">
        <f>(CO48-CP48)/4+CP48</f>
        <v>4.75</v>
      </c>
      <c r="CR48"/>
      <c r="CS48">
        <f t="shared" si="42"/>
        <v>1</v>
      </c>
      <c r="CT48">
        <f t="shared" si="42"/>
        <v>1</v>
      </c>
      <c r="CU48">
        <f t="shared" si="42"/>
        <v>1</v>
      </c>
      <c r="CV48">
        <f t="shared" si="42"/>
        <v>1</v>
      </c>
      <c r="CW48">
        <f t="shared" si="42"/>
        <v>1</v>
      </c>
      <c r="CX48">
        <f t="shared" si="42"/>
        <v>0</v>
      </c>
      <c r="CY48">
        <f t="shared" si="42"/>
        <v>0</v>
      </c>
      <c r="CZ48">
        <f t="shared" si="42"/>
        <v>1</v>
      </c>
      <c r="DA48">
        <f t="shared" si="42"/>
        <v>1</v>
      </c>
      <c r="DB48">
        <f t="shared" si="42"/>
        <v>1</v>
      </c>
      <c r="DC48" s="8">
        <f t="shared" si="3"/>
        <v>8</v>
      </c>
      <c r="DD48" s="5" t="s">
        <v>395</v>
      </c>
      <c r="DE48" s="74">
        <v>447</v>
      </c>
      <c r="DF48" s="74"/>
      <c r="DG48" s="53"/>
      <c r="DH48" s="53"/>
      <c r="DI48" s="53"/>
      <c r="DJ48" s="53"/>
      <c r="DK48" s="53"/>
      <c r="DL48" s="53"/>
      <c r="DP48" s="53"/>
      <c r="DQ48" s="55"/>
      <c r="EJ48" s="53"/>
      <c r="EK48" s="55"/>
    </row>
    <row r="49" spans="1:141" s="5" customFormat="1" ht="12.75">
      <c r="A49" s="33"/>
      <c r="B49" s="33"/>
      <c r="C49" s="3"/>
      <c r="D49" s="3"/>
      <c r="E49" s="3"/>
      <c r="F49" s="33"/>
      <c r="G49" s="33"/>
      <c r="H49" s="33"/>
      <c r="I49" s="33"/>
      <c r="J49" s="33"/>
      <c r="K49" s="3"/>
      <c r="L49" s="33"/>
      <c r="M49" s="3"/>
      <c r="N49" s="88"/>
      <c r="O49" s="3" t="s">
        <v>51</v>
      </c>
      <c r="P49" s="88"/>
      <c r="Q49" s="33"/>
      <c r="R49" s="36"/>
      <c r="S49" s="3"/>
      <c r="T49" s="88"/>
      <c r="U49" s="3"/>
      <c r="V49" s="3"/>
      <c r="W49" s="3"/>
      <c r="X49" s="3"/>
      <c r="Y49" s="3"/>
      <c r="Z49" s="3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87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 s="8" t="s">
        <v>51</v>
      </c>
      <c r="DD49" s="3"/>
      <c r="DE49" s="33"/>
      <c r="DF49" s="74"/>
      <c r="DG49" s="53"/>
      <c r="DH49" s="53"/>
      <c r="DI49" s="53"/>
      <c r="DJ49" s="53"/>
      <c r="DK49" s="53"/>
      <c r="DL49" s="53"/>
      <c r="DP49" s="53"/>
      <c r="DQ49" s="55"/>
      <c r="EJ49" s="53"/>
      <c r="EK49" s="55"/>
    </row>
    <row r="50" spans="1:141" s="5" customFormat="1" ht="12.75">
      <c r="A50" s="53"/>
      <c r="B50" s="53"/>
      <c r="F50" s="53"/>
      <c r="G50" s="53"/>
      <c r="H50" s="53"/>
      <c r="I50" s="53"/>
      <c r="J50" s="53"/>
      <c r="L50" s="53"/>
      <c r="N50" s="11"/>
      <c r="O50" s="5" t="s">
        <v>51</v>
      </c>
      <c r="P50" s="11"/>
      <c r="Q50" s="53"/>
      <c r="R50" s="57"/>
      <c r="T50" s="11"/>
      <c r="Z50" s="53"/>
      <c r="AX50"/>
      <c r="AY50"/>
      <c r="AZ50"/>
      <c r="BA50"/>
      <c r="BB50"/>
      <c r="BC50"/>
      <c r="BD50"/>
      <c r="BE50"/>
      <c r="BF50"/>
      <c r="BG50"/>
      <c r="BH50"/>
      <c r="BI50"/>
      <c r="BJ50"/>
      <c r="CA50" s="9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 s="8">
        <v>448</v>
      </c>
      <c r="DE50" s="53"/>
      <c r="DF50" s="74"/>
      <c r="DG50" s="53"/>
      <c r="DH50" s="53"/>
      <c r="DI50" s="53"/>
      <c r="DJ50" s="53"/>
      <c r="DK50" s="53"/>
      <c r="DL50" s="53"/>
      <c r="DP50" s="53"/>
      <c r="DQ50" s="55"/>
      <c r="EJ50" s="53"/>
      <c r="EK50" s="55"/>
    </row>
    <row r="51" spans="1:141" s="5" customFormat="1" ht="12.75">
      <c r="A51" s="53">
        <v>8</v>
      </c>
      <c r="B51" s="53">
        <v>448</v>
      </c>
      <c r="C51" s="5" t="s">
        <v>45</v>
      </c>
      <c r="D51" s="5" t="s">
        <v>298</v>
      </c>
      <c r="E51" s="5" t="s">
        <v>47</v>
      </c>
      <c r="F51" s="53">
        <v>0</v>
      </c>
      <c r="G51" s="53">
        <v>0</v>
      </c>
      <c r="H51" s="74">
        <v>210</v>
      </c>
      <c r="I51" s="74">
        <v>44</v>
      </c>
      <c r="J51" s="74"/>
      <c r="K51" s="77">
        <v>6.5</v>
      </c>
      <c r="L51" s="74">
        <v>2</v>
      </c>
      <c r="M51" s="23" t="e">
        <f>(K51-F51)/F51</f>
        <v>#DIV/0!</v>
      </c>
      <c r="N51" s="91"/>
      <c r="O51" s="5">
        <v>21</v>
      </c>
      <c r="P51" s="11"/>
      <c r="Q51" s="74">
        <v>3</v>
      </c>
      <c r="R51" s="92"/>
      <c r="S51" s="77">
        <v>24.7</v>
      </c>
      <c r="T51" s="91"/>
      <c r="Z51" s="53"/>
      <c r="AA51" s="5" t="s">
        <v>47</v>
      </c>
      <c r="AC51" s="77">
        <v>51</v>
      </c>
      <c r="AD51" s="77">
        <v>47</v>
      </c>
      <c r="AE51" s="77">
        <v>71</v>
      </c>
      <c r="AF51" s="77">
        <v>25</v>
      </c>
      <c r="AG51" s="77">
        <v>3</v>
      </c>
      <c r="AH51" s="77">
        <v>1</v>
      </c>
      <c r="AI51" s="77">
        <v>3</v>
      </c>
      <c r="AJ51" s="77">
        <v>5</v>
      </c>
      <c r="AK51" s="77">
        <v>4</v>
      </c>
      <c r="AL51" s="77">
        <v>0</v>
      </c>
      <c r="AN51" s="77">
        <v>14</v>
      </c>
      <c r="AO51" s="77">
        <v>14</v>
      </c>
      <c r="AP51" s="77">
        <v>21</v>
      </c>
      <c r="AQ51" s="77">
        <v>7</v>
      </c>
      <c r="AR51" s="77">
        <v>0</v>
      </c>
      <c r="AS51" s="77">
        <v>0</v>
      </c>
      <c r="AT51" s="77">
        <v>1</v>
      </c>
      <c r="AU51" s="77">
        <v>1</v>
      </c>
      <c r="AV51" s="77">
        <v>1</v>
      </c>
      <c r="AW51" s="77">
        <v>0</v>
      </c>
      <c r="AX51"/>
      <c r="AY51"/>
      <c r="AZ51">
        <f>(AW51+2*AN51+AO51)/4</f>
        <v>10.5</v>
      </c>
      <c r="BA51">
        <f aca="true" t="shared" si="43" ref="BA51:BH55">(AN51+2*AO51+AP51)/4</f>
        <v>15.75</v>
      </c>
      <c r="BB51">
        <f t="shared" si="43"/>
        <v>15.75</v>
      </c>
      <c r="BC51">
        <f t="shared" si="43"/>
        <v>8.75</v>
      </c>
      <c r="BD51">
        <f t="shared" si="43"/>
        <v>1.75</v>
      </c>
      <c r="BE51">
        <f t="shared" si="43"/>
        <v>0.25</v>
      </c>
      <c r="BF51">
        <f t="shared" si="43"/>
        <v>0.75</v>
      </c>
      <c r="BG51">
        <f t="shared" si="43"/>
        <v>1</v>
      </c>
      <c r="BH51">
        <f t="shared" si="43"/>
        <v>0.75</v>
      </c>
      <c r="BI51">
        <f>(AV51+2*AW51+AN51)/4</f>
        <v>3.75</v>
      </c>
      <c r="BJ51"/>
      <c r="BL51" s="5">
        <v>24</v>
      </c>
      <c r="BM51" s="5">
        <v>22</v>
      </c>
      <c r="BN51" s="5">
        <v>34</v>
      </c>
      <c r="BO51" s="5">
        <v>12</v>
      </c>
      <c r="BP51" s="5">
        <v>1</v>
      </c>
      <c r="BQ51" s="5">
        <v>0</v>
      </c>
      <c r="BR51" s="5">
        <v>1</v>
      </c>
      <c r="BS51" s="5">
        <v>2</v>
      </c>
      <c r="BT51" s="5">
        <v>2</v>
      </c>
      <c r="BU51" s="5">
        <v>0</v>
      </c>
      <c r="BW51" t="s">
        <v>48</v>
      </c>
      <c r="BX51" s="5" t="s">
        <v>69</v>
      </c>
      <c r="BY51">
        <f>MAX(BL51:BU51)</f>
        <v>34</v>
      </c>
      <c r="BZ51">
        <f>MIN(BL51:BU51)</f>
        <v>0</v>
      </c>
      <c r="CA51" s="27">
        <f>(BY51-BZ51)/4+BZ51</f>
        <v>8.5</v>
      </c>
      <c r="CC51">
        <f aca="true" t="shared" si="44" ref="CC51:CL55">IF(BL51&gt;$CA51,1,0)</f>
        <v>1</v>
      </c>
      <c r="CD51">
        <f t="shared" si="44"/>
        <v>1</v>
      </c>
      <c r="CE51">
        <f t="shared" si="44"/>
        <v>1</v>
      </c>
      <c r="CF51">
        <f t="shared" si="44"/>
        <v>1</v>
      </c>
      <c r="CG51">
        <f t="shared" si="44"/>
        <v>0</v>
      </c>
      <c r="CH51">
        <f t="shared" si="44"/>
        <v>0</v>
      </c>
      <c r="CI51">
        <f t="shared" si="44"/>
        <v>0</v>
      </c>
      <c r="CJ51">
        <f t="shared" si="44"/>
        <v>0</v>
      </c>
      <c r="CK51">
        <f t="shared" si="44"/>
        <v>0</v>
      </c>
      <c r="CL51">
        <f t="shared" si="44"/>
        <v>0</v>
      </c>
      <c r="CM51" s="5" t="s">
        <v>47</v>
      </c>
      <c r="CN51" s="5" t="s">
        <v>60</v>
      </c>
      <c r="CO51">
        <f>MAX(AZ51:BI51)</f>
        <v>15.75</v>
      </c>
      <c r="CP51">
        <f>MIN(AZ51:BI51)</f>
        <v>0.25</v>
      </c>
      <c r="CQ51" s="27">
        <f>(CO51-CP51)/4+CP51</f>
        <v>4.125</v>
      </c>
      <c r="CR51"/>
      <c r="CS51">
        <f aca="true" t="shared" si="45" ref="CS51:DB55">IF(AZ51&gt;$CQ51,1,0)</f>
        <v>1</v>
      </c>
      <c r="CT51">
        <f t="shared" si="45"/>
        <v>1</v>
      </c>
      <c r="CU51">
        <f t="shared" si="45"/>
        <v>1</v>
      </c>
      <c r="CV51">
        <f t="shared" si="45"/>
        <v>1</v>
      </c>
      <c r="CW51">
        <f t="shared" si="45"/>
        <v>0</v>
      </c>
      <c r="CX51">
        <f t="shared" si="45"/>
        <v>0</v>
      </c>
      <c r="CY51">
        <f t="shared" si="45"/>
        <v>0</v>
      </c>
      <c r="CZ51">
        <f t="shared" si="45"/>
        <v>0</v>
      </c>
      <c r="DA51">
        <f t="shared" si="45"/>
        <v>0</v>
      </c>
      <c r="DB51">
        <f t="shared" si="45"/>
        <v>0</v>
      </c>
      <c r="DC51" s="8">
        <f t="shared" si="3"/>
        <v>4</v>
      </c>
      <c r="DD51" s="5" t="s">
        <v>47</v>
      </c>
      <c r="DE51" s="53">
        <v>448</v>
      </c>
      <c r="DF51" s="74"/>
      <c r="DG51" s="53"/>
      <c r="DH51" s="53"/>
      <c r="DI51" s="53"/>
      <c r="DJ51" s="53"/>
      <c r="DK51" s="53"/>
      <c r="DL51" s="53"/>
      <c r="DP51" s="53"/>
      <c r="DQ51" s="55"/>
      <c r="EJ51" s="53"/>
      <c r="EK51" s="55"/>
    </row>
    <row r="52" spans="1:141" s="5" customFormat="1" ht="12.75">
      <c r="A52" s="8">
        <v>8</v>
      </c>
      <c r="B52" s="8">
        <v>448</v>
      </c>
      <c r="C52" t="s">
        <v>45</v>
      </c>
      <c r="D52" t="s">
        <v>78</v>
      </c>
      <c r="E52" t="s">
        <v>131</v>
      </c>
      <c r="F52" s="8">
        <v>0.8</v>
      </c>
      <c r="G52" s="8">
        <v>0.1</v>
      </c>
      <c r="H52" s="8">
        <v>614</v>
      </c>
      <c r="I52" s="8">
        <v>22</v>
      </c>
      <c r="J52" s="8"/>
      <c r="K52">
        <v>5.9</v>
      </c>
      <c r="L52" s="8">
        <v>2</v>
      </c>
      <c r="M52"/>
      <c r="N52" s="28">
        <f>(K52-K51)/K51</f>
        <v>-0.09230769230769226</v>
      </c>
      <c r="O52">
        <v>23</v>
      </c>
      <c r="P52" s="28">
        <f>(O52-O51)/O51</f>
        <v>0.09523809523809523</v>
      </c>
      <c r="Q52" s="8">
        <v>4</v>
      </c>
      <c r="R52" s="12">
        <v>1</v>
      </c>
      <c r="S52">
        <v>29.5</v>
      </c>
      <c r="T52" s="28">
        <f>(S52-S51)/S51</f>
        <v>0.19433198380566805</v>
      </c>
      <c r="U52"/>
      <c r="V52"/>
      <c r="W52" s="8">
        <v>0</v>
      </c>
      <c r="X52" s="8">
        <v>0</v>
      </c>
      <c r="Y52" s="8">
        <v>0</v>
      </c>
      <c r="Z52" s="8">
        <v>0</v>
      </c>
      <c r="AA52" t="s">
        <v>131</v>
      </c>
      <c r="AB52"/>
      <c r="AC52">
        <v>6</v>
      </c>
      <c r="AD52">
        <v>9</v>
      </c>
      <c r="AE52">
        <v>40</v>
      </c>
      <c r="AF52">
        <v>45</v>
      </c>
      <c r="AG52">
        <v>3</v>
      </c>
      <c r="AH52">
        <v>1</v>
      </c>
      <c r="AI52">
        <v>2</v>
      </c>
      <c r="AJ52">
        <v>0</v>
      </c>
      <c r="AK52">
        <v>3</v>
      </c>
      <c r="AL52">
        <v>0</v>
      </c>
      <c r="AM52"/>
      <c r="AN52">
        <v>3</v>
      </c>
      <c r="AO52">
        <v>5</v>
      </c>
      <c r="AP52">
        <v>21</v>
      </c>
      <c r="AQ52">
        <v>23</v>
      </c>
      <c r="AR52">
        <v>1</v>
      </c>
      <c r="AS52">
        <v>0</v>
      </c>
      <c r="AT52">
        <v>0</v>
      </c>
      <c r="AU52">
        <v>0</v>
      </c>
      <c r="AV52">
        <v>1</v>
      </c>
      <c r="AW52">
        <v>0</v>
      </c>
      <c r="AX52"/>
      <c r="AY52"/>
      <c r="AZ52">
        <f>(AW52+2*AN52+AO52)/4</f>
        <v>2.75</v>
      </c>
      <c r="BA52">
        <f t="shared" si="43"/>
        <v>8.5</v>
      </c>
      <c r="BB52">
        <f t="shared" si="43"/>
        <v>17.5</v>
      </c>
      <c r="BC52">
        <f t="shared" si="43"/>
        <v>17</v>
      </c>
      <c r="BD52">
        <f t="shared" si="43"/>
        <v>6.25</v>
      </c>
      <c r="BE52">
        <f t="shared" si="43"/>
        <v>0.25</v>
      </c>
      <c r="BF52">
        <f t="shared" si="43"/>
        <v>0</v>
      </c>
      <c r="BG52">
        <f t="shared" si="43"/>
        <v>0.25</v>
      </c>
      <c r="BH52">
        <f t="shared" si="43"/>
        <v>0.5</v>
      </c>
      <c r="BI52">
        <f>(AV52+2*AW52+AN52)/4</f>
        <v>1</v>
      </c>
      <c r="BJ52"/>
      <c r="BK52"/>
      <c r="BL52">
        <v>6</v>
      </c>
      <c r="BM52">
        <v>8</v>
      </c>
      <c r="BN52">
        <v>37</v>
      </c>
      <c r="BO52">
        <v>41</v>
      </c>
      <c r="BP52">
        <v>3</v>
      </c>
      <c r="BQ52">
        <v>1</v>
      </c>
      <c r="BR52">
        <v>2</v>
      </c>
      <c r="BS52">
        <v>0</v>
      </c>
      <c r="BT52">
        <v>3</v>
      </c>
      <c r="BU52">
        <v>0</v>
      </c>
      <c r="BV52"/>
      <c r="BW52" t="s">
        <v>48</v>
      </c>
      <c r="BX52" s="5" t="s">
        <v>69</v>
      </c>
      <c r="BY52">
        <f>MAX(BL52:BU52)</f>
        <v>41</v>
      </c>
      <c r="BZ52">
        <f>MIN(BL52:BU52)</f>
        <v>0</v>
      </c>
      <c r="CA52" s="27">
        <f>(BY52-BZ52)/4+BZ52</f>
        <v>10.25</v>
      </c>
      <c r="CB52"/>
      <c r="CC52">
        <f t="shared" si="44"/>
        <v>0</v>
      </c>
      <c r="CD52">
        <f t="shared" si="44"/>
        <v>0</v>
      </c>
      <c r="CE52">
        <f t="shared" si="44"/>
        <v>1</v>
      </c>
      <c r="CF52">
        <f t="shared" si="44"/>
        <v>1</v>
      </c>
      <c r="CG52">
        <f t="shared" si="44"/>
        <v>0</v>
      </c>
      <c r="CH52">
        <f t="shared" si="44"/>
        <v>0</v>
      </c>
      <c r="CI52">
        <f t="shared" si="44"/>
        <v>0</v>
      </c>
      <c r="CJ52">
        <f t="shared" si="44"/>
        <v>0</v>
      </c>
      <c r="CK52">
        <f t="shared" si="44"/>
        <v>0</v>
      </c>
      <c r="CL52">
        <f t="shared" si="44"/>
        <v>0</v>
      </c>
      <c r="CM52" t="s">
        <v>131</v>
      </c>
      <c r="CN52"/>
      <c r="CO52">
        <f>MAX(AZ52:BI52)</f>
        <v>17.5</v>
      </c>
      <c r="CP52">
        <f>MIN(AZ52:BI52)</f>
        <v>0</v>
      </c>
      <c r="CQ52" s="27">
        <f>(CO52-CP52)/4+CP52</f>
        <v>4.375</v>
      </c>
      <c r="CR52"/>
      <c r="CS52">
        <f t="shared" si="45"/>
        <v>0</v>
      </c>
      <c r="CT52">
        <f t="shared" si="45"/>
        <v>1</v>
      </c>
      <c r="CU52">
        <f t="shared" si="45"/>
        <v>1</v>
      </c>
      <c r="CV52">
        <f t="shared" si="45"/>
        <v>1</v>
      </c>
      <c r="CW52">
        <f t="shared" si="45"/>
        <v>1</v>
      </c>
      <c r="CX52">
        <f t="shared" si="45"/>
        <v>0</v>
      </c>
      <c r="CY52">
        <f t="shared" si="45"/>
        <v>0</v>
      </c>
      <c r="CZ52">
        <f t="shared" si="45"/>
        <v>0</v>
      </c>
      <c r="DA52">
        <f t="shared" si="45"/>
        <v>0</v>
      </c>
      <c r="DB52">
        <f t="shared" si="45"/>
        <v>0</v>
      </c>
      <c r="DC52" s="8">
        <f t="shared" si="3"/>
        <v>4</v>
      </c>
      <c r="DD52" t="s">
        <v>131</v>
      </c>
      <c r="DE52" s="8">
        <v>448</v>
      </c>
      <c r="DF52" s="103"/>
      <c r="DG52" s="53"/>
      <c r="DH52" s="53"/>
      <c r="DI52" s="53"/>
      <c r="DJ52" s="53"/>
      <c r="DK52" s="53"/>
      <c r="DL52" s="53"/>
      <c r="DP52" s="53"/>
      <c r="DQ52" s="55"/>
      <c r="EJ52" s="53"/>
      <c r="EK52" s="55"/>
    </row>
    <row r="53" spans="1:141" s="5" customFormat="1" ht="12.75">
      <c r="A53" s="53">
        <v>8</v>
      </c>
      <c r="B53" s="74">
        <v>448</v>
      </c>
      <c r="C53" s="77" t="s">
        <v>45</v>
      </c>
      <c r="D53" s="77" t="s">
        <v>299</v>
      </c>
      <c r="E53" t="s">
        <v>396</v>
      </c>
      <c r="F53" s="74">
        <v>1.2</v>
      </c>
      <c r="G53" s="74">
        <v>0.2</v>
      </c>
      <c r="H53" s="74">
        <v>217</v>
      </c>
      <c r="I53" s="74">
        <v>52</v>
      </c>
      <c r="J53" s="74"/>
      <c r="K53" s="77">
        <v>4.6</v>
      </c>
      <c r="L53" s="74">
        <v>1</v>
      </c>
      <c r="M53" s="77"/>
      <c r="N53" s="28">
        <f>(K53-K51)/K51</f>
        <v>-0.2923076923076924</v>
      </c>
      <c r="O53" s="5">
        <v>17</v>
      </c>
      <c r="P53" s="28">
        <f>(O53-O51)/O51</f>
        <v>-0.19047619047619047</v>
      </c>
      <c r="Q53" s="74">
        <v>4</v>
      </c>
      <c r="R53" s="12">
        <v>1</v>
      </c>
      <c r="S53" s="77">
        <v>26.6</v>
      </c>
      <c r="T53" s="28">
        <f>(S53-S51)/S51</f>
        <v>0.07692307692307701</v>
      </c>
      <c r="W53" s="8">
        <v>0</v>
      </c>
      <c r="X53" s="8">
        <v>0</v>
      </c>
      <c r="Y53" s="8">
        <v>0</v>
      </c>
      <c r="Z53" s="8">
        <v>0</v>
      </c>
      <c r="AA53" t="s">
        <v>396</v>
      </c>
      <c r="AC53" s="77">
        <v>17</v>
      </c>
      <c r="AD53" s="77">
        <v>34</v>
      </c>
      <c r="AE53" s="77">
        <v>55</v>
      </c>
      <c r="AF53" s="77">
        <v>73</v>
      </c>
      <c r="AG53" s="77">
        <v>32</v>
      </c>
      <c r="AH53" s="77">
        <v>1</v>
      </c>
      <c r="AI53" s="77">
        <v>0</v>
      </c>
      <c r="AJ53" s="77">
        <v>1</v>
      </c>
      <c r="AK53" s="77">
        <v>2</v>
      </c>
      <c r="AL53" s="77">
        <v>2</v>
      </c>
      <c r="AN53" s="77">
        <v>3</v>
      </c>
      <c r="AO53" s="77">
        <v>7</v>
      </c>
      <c r="AP53" s="77">
        <v>12</v>
      </c>
      <c r="AQ53" s="77">
        <v>17</v>
      </c>
      <c r="AR53" s="77">
        <v>7</v>
      </c>
      <c r="AS53" s="77">
        <v>0</v>
      </c>
      <c r="AT53" s="77">
        <v>0</v>
      </c>
      <c r="AU53" s="77">
        <v>0</v>
      </c>
      <c r="AV53" s="77">
        <v>0</v>
      </c>
      <c r="AW53" s="77">
        <v>0</v>
      </c>
      <c r="AX53"/>
      <c r="AY53"/>
      <c r="AZ53">
        <f>(AW53+2*AN53+AO53)/4</f>
        <v>3.25</v>
      </c>
      <c r="BA53">
        <f t="shared" si="43"/>
        <v>7.25</v>
      </c>
      <c r="BB53">
        <f t="shared" si="43"/>
        <v>12</v>
      </c>
      <c r="BC53">
        <f t="shared" si="43"/>
        <v>13.25</v>
      </c>
      <c r="BD53">
        <f t="shared" si="43"/>
        <v>7.75</v>
      </c>
      <c r="BE53">
        <f t="shared" si="43"/>
        <v>1.75</v>
      </c>
      <c r="BF53">
        <f t="shared" si="43"/>
        <v>0</v>
      </c>
      <c r="BG53">
        <f t="shared" si="43"/>
        <v>0</v>
      </c>
      <c r="BH53">
        <f t="shared" si="43"/>
        <v>0</v>
      </c>
      <c r="BI53">
        <f>(AV53+2*AW53+AN53)/4</f>
        <v>0.75</v>
      </c>
      <c r="BJ53"/>
      <c r="BL53" s="5">
        <v>8</v>
      </c>
      <c r="BM53" s="5">
        <v>16</v>
      </c>
      <c r="BN53" s="5">
        <v>25</v>
      </c>
      <c r="BO53" s="5">
        <v>34</v>
      </c>
      <c r="BP53" s="5">
        <v>15</v>
      </c>
      <c r="BQ53" s="5">
        <v>0</v>
      </c>
      <c r="BR53" s="5">
        <v>0</v>
      </c>
      <c r="BS53" s="5">
        <v>0</v>
      </c>
      <c r="BT53" s="5">
        <v>1</v>
      </c>
      <c r="BU53" s="5">
        <v>1</v>
      </c>
      <c r="BW53" t="s">
        <v>48</v>
      </c>
      <c r="BX53" s="5" t="s">
        <v>69</v>
      </c>
      <c r="BY53">
        <f>MAX(BL53:BU53)</f>
        <v>34</v>
      </c>
      <c r="BZ53">
        <f>MIN(BL53:BU53)</f>
        <v>0</v>
      </c>
      <c r="CA53" s="27">
        <f>(BY53-BZ53)/4+BZ53</f>
        <v>8.5</v>
      </c>
      <c r="CC53">
        <f t="shared" si="44"/>
        <v>0</v>
      </c>
      <c r="CD53">
        <f t="shared" si="44"/>
        <v>1</v>
      </c>
      <c r="CE53">
        <f t="shared" si="44"/>
        <v>1</v>
      </c>
      <c r="CF53">
        <f t="shared" si="44"/>
        <v>1</v>
      </c>
      <c r="CG53">
        <f t="shared" si="44"/>
        <v>1</v>
      </c>
      <c r="CH53">
        <f t="shared" si="44"/>
        <v>0</v>
      </c>
      <c r="CI53">
        <f t="shared" si="44"/>
        <v>0</v>
      </c>
      <c r="CJ53">
        <f t="shared" si="44"/>
        <v>0</v>
      </c>
      <c r="CK53">
        <f t="shared" si="44"/>
        <v>0</v>
      </c>
      <c r="CL53">
        <f t="shared" si="44"/>
        <v>0</v>
      </c>
      <c r="CM53" t="s">
        <v>396</v>
      </c>
      <c r="CO53">
        <f>MAX(AZ53:BI53)</f>
        <v>13.25</v>
      </c>
      <c r="CP53">
        <f>MIN(AZ53:BI53)</f>
        <v>0</v>
      </c>
      <c r="CQ53" s="27">
        <f>(CO53-CP53)/4+CP53</f>
        <v>3.3125</v>
      </c>
      <c r="CR53"/>
      <c r="CS53">
        <f t="shared" si="45"/>
        <v>0</v>
      </c>
      <c r="CT53">
        <f t="shared" si="45"/>
        <v>1</v>
      </c>
      <c r="CU53">
        <f t="shared" si="45"/>
        <v>1</v>
      </c>
      <c r="CV53">
        <f t="shared" si="45"/>
        <v>1</v>
      </c>
      <c r="CW53">
        <f t="shared" si="45"/>
        <v>1</v>
      </c>
      <c r="CX53">
        <f t="shared" si="45"/>
        <v>0</v>
      </c>
      <c r="CY53">
        <f t="shared" si="45"/>
        <v>0</v>
      </c>
      <c r="CZ53">
        <f t="shared" si="45"/>
        <v>0</v>
      </c>
      <c r="DA53">
        <f t="shared" si="45"/>
        <v>0</v>
      </c>
      <c r="DB53">
        <f t="shared" si="45"/>
        <v>0</v>
      </c>
      <c r="DC53" s="8">
        <f t="shared" si="3"/>
        <v>4</v>
      </c>
      <c r="DD53" t="s">
        <v>396</v>
      </c>
      <c r="DE53" s="74">
        <v>448</v>
      </c>
      <c r="DF53" s="74"/>
      <c r="DG53" s="53"/>
      <c r="DH53" s="53"/>
      <c r="DI53" s="53"/>
      <c r="DJ53" s="53"/>
      <c r="DK53" s="53"/>
      <c r="DL53" s="53"/>
      <c r="DP53" s="53"/>
      <c r="DQ53" s="55"/>
      <c r="EJ53" s="53"/>
      <c r="EK53" s="55"/>
    </row>
    <row r="54" spans="1:141" s="5" customFormat="1" ht="12.75">
      <c r="A54" s="53">
        <v>8</v>
      </c>
      <c r="B54" s="74">
        <v>448</v>
      </c>
      <c r="C54" s="77" t="s">
        <v>45</v>
      </c>
      <c r="D54" s="77" t="s">
        <v>298</v>
      </c>
      <c r="E54" s="5" t="s">
        <v>393</v>
      </c>
      <c r="F54" s="74">
        <v>0</v>
      </c>
      <c r="G54" s="74">
        <v>0</v>
      </c>
      <c r="H54" s="74">
        <v>153</v>
      </c>
      <c r="I54" s="74">
        <v>39</v>
      </c>
      <c r="J54" s="74"/>
      <c r="K54" s="77">
        <v>4.3</v>
      </c>
      <c r="L54" s="74">
        <v>1</v>
      </c>
      <c r="M54" s="77"/>
      <c r="N54" s="28">
        <f>(K54-K51)/K51</f>
        <v>-0.3384615384615385</v>
      </c>
      <c r="O54" s="5">
        <v>20</v>
      </c>
      <c r="P54" s="28">
        <f>(O54-O51)/O51</f>
        <v>-0.047619047619047616</v>
      </c>
      <c r="Q54" s="74">
        <v>4</v>
      </c>
      <c r="R54" s="12">
        <v>1</v>
      </c>
      <c r="S54" s="77">
        <v>32.6</v>
      </c>
      <c r="T54" s="28">
        <f>(S54-S51)/S51</f>
        <v>0.319838056680162</v>
      </c>
      <c r="W54" s="8">
        <v>0</v>
      </c>
      <c r="X54" s="8">
        <v>0</v>
      </c>
      <c r="Y54" s="38" t="s">
        <v>195</v>
      </c>
      <c r="Z54" s="8">
        <v>0</v>
      </c>
      <c r="AA54" s="5" t="s">
        <v>393</v>
      </c>
      <c r="AC54" s="77">
        <v>6</v>
      </c>
      <c r="AD54" s="77">
        <v>14</v>
      </c>
      <c r="AE54" s="77">
        <v>40</v>
      </c>
      <c r="AF54" s="77">
        <v>72</v>
      </c>
      <c r="AG54" s="77">
        <v>17</v>
      </c>
      <c r="AH54" s="77">
        <v>2</v>
      </c>
      <c r="AI54" s="77">
        <v>1</v>
      </c>
      <c r="AJ54" s="77">
        <v>0</v>
      </c>
      <c r="AK54" s="77">
        <v>0</v>
      </c>
      <c r="AL54" s="77">
        <v>1</v>
      </c>
      <c r="AN54" s="77">
        <v>1</v>
      </c>
      <c r="AO54" s="77">
        <v>3</v>
      </c>
      <c r="AP54" s="77">
        <v>11</v>
      </c>
      <c r="AQ54" s="77">
        <v>20</v>
      </c>
      <c r="AR54" s="77">
        <v>4</v>
      </c>
      <c r="AS54" s="77">
        <v>0</v>
      </c>
      <c r="AT54" s="77">
        <v>0</v>
      </c>
      <c r="AU54" s="77">
        <v>0</v>
      </c>
      <c r="AV54" s="77">
        <v>0</v>
      </c>
      <c r="AW54" s="77">
        <v>0</v>
      </c>
      <c r="AX54"/>
      <c r="AY54"/>
      <c r="AZ54">
        <f>(AW54+2*AN54+AO54)/4</f>
        <v>1.25</v>
      </c>
      <c r="BA54">
        <f t="shared" si="43"/>
        <v>4.5</v>
      </c>
      <c r="BB54">
        <f t="shared" si="43"/>
        <v>11.25</v>
      </c>
      <c r="BC54">
        <f t="shared" si="43"/>
        <v>13.75</v>
      </c>
      <c r="BD54">
        <f t="shared" si="43"/>
        <v>7</v>
      </c>
      <c r="BE54">
        <f t="shared" si="43"/>
        <v>1</v>
      </c>
      <c r="BF54">
        <f t="shared" si="43"/>
        <v>0</v>
      </c>
      <c r="BG54">
        <f t="shared" si="43"/>
        <v>0</v>
      </c>
      <c r="BH54">
        <f t="shared" si="43"/>
        <v>0</v>
      </c>
      <c r="BI54">
        <f>(AV54+2*AW54+AN54)/4</f>
        <v>0.25</v>
      </c>
      <c r="BJ54"/>
      <c r="BL54" s="5">
        <v>4</v>
      </c>
      <c r="BM54" s="5">
        <v>9</v>
      </c>
      <c r="BN54" s="5">
        <v>26</v>
      </c>
      <c r="BO54" s="5">
        <v>47</v>
      </c>
      <c r="BP54" s="5">
        <v>11</v>
      </c>
      <c r="BQ54" s="5">
        <v>1</v>
      </c>
      <c r="BR54" s="5">
        <v>1</v>
      </c>
      <c r="BS54" s="5">
        <v>0</v>
      </c>
      <c r="BT54" s="5">
        <v>0</v>
      </c>
      <c r="BU54" s="5">
        <v>1</v>
      </c>
      <c r="BW54" t="s">
        <v>48</v>
      </c>
      <c r="BX54" s="5" t="s">
        <v>69</v>
      </c>
      <c r="BY54">
        <f>MAX(BL54:BU54)</f>
        <v>47</v>
      </c>
      <c r="BZ54">
        <f>MIN(BL54:BU54)</f>
        <v>0</v>
      </c>
      <c r="CA54" s="27">
        <f>(BY54-BZ54)/4+BZ54</f>
        <v>11.75</v>
      </c>
      <c r="CC54">
        <f t="shared" si="44"/>
        <v>0</v>
      </c>
      <c r="CD54">
        <f t="shared" si="44"/>
        <v>0</v>
      </c>
      <c r="CE54">
        <f t="shared" si="44"/>
        <v>1</v>
      </c>
      <c r="CF54">
        <f t="shared" si="44"/>
        <v>1</v>
      </c>
      <c r="CG54">
        <f t="shared" si="44"/>
        <v>0</v>
      </c>
      <c r="CH54">
        <f t="shared" si="44"/>
        <v>0</v>
      </c>
      <c r="CI54">
        <f t="shared" si="44"/>
        <v>0</v>
      </c>
      <c r="CJ54">
        <f t="shared" si="44"/>
        <v>0</v>
      </c>
      <c r="CK54">
        <f t="shared" si="44"/>
        <v>0</v>
      </c>
      <c r="CL54">
        <f t="shared" si="44"/>
        <v>0</v>
      </c>
      <c r="CM54" s="5" t="s">
        <v>393</v>
      </c>
      <c r="CO54">
        <f>MAX(AZ54:BI54)</f>
        <v>13.75</v>
      </c>
      <c r="CP54">
        <f>MIN(AZ54:BI54)</f>
        <v>0</v>
      </c>
      <c r="CQ54" s="27">
        <f>(CO54-CP54)/4+CP54</f>
        <v>3.4375</v>
      </c>
      <c r="CR54"/>
      <c r="CS54">
        <f t="shared" si="45"/>
        <v>0</v>
      </c>
      <c r="CT54">
        <f t="shared" si="45"/>
        <v>1</v>
      </c>
      <c r="CU54">
        <f t="shared" si="45"/>
        <v>1</v>
      </c>
      <c r="CV54">
        <f t="shared" si="45"/>
        <v>1</v>
      </c>
      <c r="CW54">
        <f t="shared" si="45"/>
        <v>1</v>
      </c>
      <c r="CX54">
        <f t="shared" si="45"/>
        <v>0</v>
      </c>
      <c r="CY54">
        <f t="shared" si="45"/>
        <v>0</v>
      </c>
      <c r="CZ54">
        <f t="shared" si="45"/>
        <v>0</v>
      </c>
      <c r="DA54">
        <f t="shared" si="45"/>
        <v>0</v>
      </c>
      <c r="DB54">
        <f t="shared" si="45"/>
        <v>0</v>
      </c>
      <c r="DC54" s="8">
        <f t="shared" si="3"/>
        <v>4</v>
      </c>
      <c r="DD54" s="5" t="s">
        <v>393</v>
      </c>
      <c r="DE54" s="74">
        <v>448</v>
      </c>
      <c r="DF54" s="74"/>
      <c r="DG54" s="53"/>
      <c r="DH54" s="53"/>
      <c r="DI54" s="53"/>
      <c r="DJ54" s="53"/>
      <c r="DK54" s="53"/>
      <c r="DL54" s="53"/>
      <c r="DP54" s="53"/>
      <c r="DQ54" s="55"/>
      <c r="EJ54" s="53"/>
      <c r="EK54" s="55"/>
    </row>
    <row r="55" spans="1:141" s="5" customFormat="1" ht="12.75">
      <c r="A55" s="53">
        <v>8</v>
      </c>
      <c r="B55" s="74">
        <v>448</v>
      </c>
      <c r="C55" s="77" t="s">
        <v>45</v>
      </c>
      <c r="D55" s="77" t="s">
        <v>300</v>
      </c>
      <c r="E55" t="s">
        <v>394</v>
      </c>
      <c r="F55" s="74">
        <v>0</v>
      </c>
      <c r="G55" s="74">
        <v>0</v>
      </c>
      <c r="H55" s="74">
        <v>102</v>
      </c>
      <c r="I55" s="74">
        <v>25</v>
      </c>
      <c r="J55" s="74"/>
      <c r="K55" s="77">
        <v>4.8</v>
      </c>
      <c r="L55" s="74">
        <v>3</v>
      </c>
      <c r="M55" s="77"/>
      <c r="N55" s="28">
        <f>(K55-K51)/K51</f>
        <v>-0.26153846153846155</v>
      </c>
      <c r="O55" s="5">
        <v>24</v>
      </c>
      <c r="P55" s="28">
        <f>(O55-O51)/O51</f>
        <v>0.14285714285714285</v>
      </c>
      <c r="Q55" s="74">
        <v>4</v>
      </c>
      <c r="R55" s="12">
        <v>1</v>
      </c>
      <c r="S55" s="5">
        <v>35.5</v>
      </c>
      <c r="T55" s="28">
        <f>(S55-S51)/S51</f>
        <v>0.43724696356275305</v>
      </c>
      <c r="W55" s="8">
        <v>0</v>
      </c>
      <c r="X55" s="8">
        <v>0</v>
      </c>
      <c r="Y55" s="5" t="s">
        <v>407</v>
      </c>
      <c r="Z55" s="8">
        <v>0</v>
      </c>
      <c r="AA55" t="s">
        <v>394</v>
      </c>
      <c r="AC55" s="5">
        <v>1</v>
      </c>
      <c r="AD55" s="5">
        <v>1</v>
      </c>
      <c r="AE55" s="77">
        <v>14</v>
      </c>
      <c r="AF55" s="77">
        <v>57</v>
      </c>
      <c r="AG55" s="77">
        <v>19</v>
      </c>
      <c r="AH55" s="77">
        <v>2</v>
      </c>
      <c r="AI55" s="77">
        <v>2</v>
      </c>
      <c r="AJ55" s="77">
        <v>0</v>
      </c>
      <c r="AK55" s="77">
        <v>0</v>
      </c>
      <c r="AL55" s="77">
        <v>6</v>
      </c>
      <c r="AN55" s="5">
        <v>0</v>
      </c>
      <c r="AO55" s="5">
        <v>0</v>
      </c>
      <c r="AP55" s="5">
        <v>5</v>
      </c>
      <c r="AQ55" s="5">
        <v>24</v>
      </c>
      <c r="AR55" s="5">
        <v>8</v>
      </c>
      <c r="AS55" s="5">
        <v>0</v>
      </c>
      <c r="AT55" s="5">
        <v>0</v>
      </c>
      <c r="AU55" s="5">
        <v>0</v>
      </c>
      <c r="AV55" s="5">
        <v>0</v>
      </c>
      <c r="AW55" s="5">
        <v>3</v>
      </c>
      <c r="AX55"/>
      <c r="AY55"/>
      <c r="AZ55">
        <f>(AW55+2*AN55+AO55)/4</f>
        <v>0.75</v>
      </c>
      <c r="BA55">
        <f t="shared" si="43"/>
        <v>1.25</v>
      </c>
      <c r="BB55">
        <f t="shared" si="43"/>
        <v>8.5</v>
      </c>
      <c r="BC55">
        <f t="shared" si="43"/>
        <v>15.25</v>
      </c>
      <c r="BD55">
        <f t="shared" si="43"/>
        <v>10</v>
      </c>
      <c r="BE55">
        <f t="shared" si="43"/>
        <v>2</v>
      </c>
      <c r="BF55">
        <f t="shared" si="43"/>
        <v>0</v>
      </c>
      <c r="BG55">
        <f t="shared" si="43"/>
        <v>0</v>
      </c>
      <c r="BH55">
        <f t="shared" si="43"/>
        <v>0.75</v>
      </c>
      <c r="BI55">
        <f>(AV55+2*AW55+AN55)/4</f>
        <v>1.5</v>
      </c>
      <c r="BJ55"/>
      <c r="BL55" s="5">
        <v>1</v>
      </c>
      <c r="BM55" s="5">
        <v>1</v>
      </c>
      <c r="BN55" s="5">
        <v>14</v>
      </c>
      <c r="BO55" s="5">
        <v>56</v>
      </c>
      <c r="BP55" s="5">
        <v>19</v>
      </c>
      <c r="BQ55" s="5">
        <v>2</v>
      </c>
      <c r="BR55" s="5">
        <v>2</v>
      </c>
      <c r="BS55" s="5">
        <v>0</v>
      </c>
      <c r="BT55" s="5">
        <v>0</v>
      </c>
      <c r="BU55" s="5">
        <v>6</v>
      </c>
      <c r="BW55" t="s">
        <v>48</v>
      </c>
      <c r="BX55" s="5" t="s">
        <v>69</v>
      </c>
      <c r="BY55">
        <f>MAX(BL55:BU55)</f>
        <v>56</v>
      </c>
      <c r="BZ55">
        <f>MIN(BL55:BU55)</f>
        <v>0</v>
      </c>
      <c r="CA55" s="27">
        <f>(BY55-BZ55)/4+BZ55</f>
        <v>14</v>
      </c>
      <c r="CC55">
        <f t="shared" si="44"/>
        <v>0</v>
      </c>
      <c r="CD55">
        <f t="shared" si="44"/>
        <v>0</v>
      </c>
      <c r="CE55">
        <f t="shared" si="44"/>
        <v>0</v>
      </c>
      <c r="CF55">
        <f t="shared" si="44"/>
        <v>1</v>
      </c>
      <c r="CG55">
        <f t="shared" si="44"/>
        <v>1</v>
      </c>
      <c r="CH55">
        <f t="shared" si="44"/>
        <v>0</v>
      </c>
      <c r="CI55">
        <f t="shared" si="44"/>
        <v>0</v>
      </c>
      <c r="CJ55">
        <f t="shared" si="44"/>
        <v>0</v>
      </c>
      <c r="CK55">
        <f t="shared" si="44"/>
        <v>0</v>
      </c>
      <c r="CL55">
        <f t="shared" si="44"/>
        <v>0</v>
      </c>
      <c r="CM55" t="s">
        <v>394</v>
      </c>
      <c r="CO55">
        <f>MAX(AZ55:BI55)</f>
        <v>15.25</v>
      </c>
      <c r="CP55">
        <f>MIN(AZ55:BI55)</f>
        <v>0</v>
      </c>
      <c r="CQ55" s="27">
        <f>(CO55-CP55)/4+CP55</f>
        <v>3.8125</v>
      </c>
      <c r="CR55"/>
      <c r="CS55">
        <f t="shared" si="45"/>
        <v>0</v>
      </c>
      <c r="CT55">
        <f t="shared" si="45"/>
        <v>0</v>
      </c>
      <c r="CU55">
        <f t="shared" si="45"/>
        <v>1</v>
      </c>
      <c r="CV55">
        <f t="shared" si="45"/>
        <v>1</v>
      </c>
      <c r="CW55">
        <f t="shared" si="45"/>
        <v>1</v>
      </c>
      <c r="CX55">
        <f t="shared" si="45"/>
        <v>0</v>
      </c>
      <c r="CY55">
        <f t="shared" si="45"/>
        <v>0</v>
      </c>
      <c r="CZ55">
        <f t="shared" si="45"/>
        <v>0</v>
      </c>
      <c r="DA55">
        <f t="shared" si="45"/>
        <v>0</v>
      </c>
      <c r="DB55">
        <f t="shared" si="45"/>
        <v>0</v>
      </c>
      <c r="DC55" s="8">
        <f t="shared" si="3"/>
        <v>3</v>
      </c>
      <c r="DD55" t="s">
        <v>394</v>
      </c>
      <c r="DE55" s="74">
        <v>448</v>
      </c>
      <c r="DF55" s="74"/>
      <c r="DG55" s="53"/>
      <c r="DH55" s="53"/>
      <c r="DI55" s="53"/>
      <c r="DJ55" s="53"/>
      <c r="DK55" s="53"/>
      <c r="DL55" s="53"/>
      <c r="DP55" s="53"/>
      <c r="DQ55" s="55"/>
      <c r="EJ55" s="53"/>
      <c r="EK55" s="55"/>
    </row>
    <row r="56" spans="1:141" s="5" customFormat="1" ht="12.75">
      <c r="A56" s="33"/>
      <c r="B56" s="33"/>
      <c r="C56" s="3"/>
      <c r="D56" s="3"/>
      <c r="E56" s="3"/>
      <c r="F56" s="33"/>
      <c r="G56" s="33"/>
      <c r="H56" s="33"/>
      <c r="I56" s="33"/>
      <c r="J56" s="33"/>
      <c r="K56" s="3"/>
      <c r="L56" s="33"/>
      <c r="M56" s="3"/>
      <c r="N56" s="85" t="s">
        <v>51</v>
      </c>
      <c r="O56" s="3" t="s">
        <v>51</v>
      </c>
      <c r="P56" s="88"/>
      <c r="Q56" s="33"/>
      <c r="R56" s="36"/>
      <c r="S56" s="3"/>
      <c r="T56" s="88"/>
      <c r="U56" s="3"/>
      <c r="V56" s="3"/>
      <c r="W56" s="3"/>
      <c r="X56" s="3"/>
      <c r="Y56" s="3"/>
      <c r="Z56" s="3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87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 s="8" t="s">
        <v>51</v>
      </c>
      <c r="DD56" s="3"/>
      <c r="DE56" s="33"/>
      <c r="DF56" s="74"/>
      <c r="DG56" s="53"/>
      <c r="DH56" s="53"/>
      <c r="DI56" s="53"/>
      <c r="DJ56" s="53"/>
      <c r="DK56" s="53"/>
      <c r="DL56" s="53"/>
      <c r="DP56" s="53"/>
      <c r="DQ56" s="55"/>
      <c r="EJ56" s="53"/>
      <c r="EK56" s="55"/>
    </row>
    <row r="57" spans="1:141" s="5" customFormat="1" ht="12.75">
      <c r="A57" s="53"/>
      <c r="B57" s="53"/>
      <c r="F57" s="53"/>
      <c r="G57" s="53"/>
      <c r="H57" s="53"/>
      <c r="I57" s="53"/>
      <c r="J57" s="53"/>
      <c r="L57" s="53"/>
      <c r="N57" s="11"/>
      <c r="O57" s="5" t="s">
        <v>51</v>
      </c>
      <c r="P57" s="11"/>
      <c r="Q57" s="53"/>
      <c r="R57" s="57"/>
      <c r="T57" s="11"/>
      <c r="Z57" s="53"/>
      <c r="AX57"/>
      <c r="AY57"/>
      <c r="AZ57"/>
      <c r="BA57"/>
      <c r="BB57"/>
      <c r="BC57"/>
      <c r="BD57"/>
      <c r="BE57"/>
      <c r="BF57"/>
      <c r="BG57"/>
      <c r="BH57"/>
      <c r="BI57"/>
      <c r="BJ57"/>
      <c r="CA57" s="90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 s="8">
        <v>449</v>
      </c>
      <c r="DE57" s="53"/>
      <c r="DF57" s="74"/>
      <c r="DG57" s="53"/>
      <c r="DH57" s="53"/>
      <c r="DI57" s="53"/>
      <c r="DJ57" s="53"/>
      <c r="DK57" s="53"/>
      <c r="DL57" s="53"/>
      <c r="DP57" s="53"/>
      <c r="DQ57" s="55"/>
      <c r="EJ57" s="53"/>
      <c r="EK57" s="55"/>
    </row>
    <row r="58" spans="1:141" s="5" customFormat="1" ht="12.75">
      <c r="A58" s="8">
        <v>9</v>
      </c>
      <c r="B58" s="8">
        <v>449</v>
      </c>
      <c r="C58" t="s">
        <v>45</v>
      </c>
      <c r="D58" t="s">
        <v>80</v>
      </c>
      <c r="E58" t="s">
        <v>47</v>
      </c>
      <c r="F58" s="8">
        <v>4.6</v>
      </c>
      <c r="G58" s="8">
        <v>0.2</v>
      </c>
      <c r="H58" s="8">
        <v>78</v>
      </c>
      <c r="I58" s="8">
        <v>51</v>
      </c>
      <c r="J58" s="8"/>
      <c r="K58">
        <v>3.1</v>
      </c>
      <c r="L58" s="8">
        <v>2</v>
      </c>
      <c r="M58" s="23">
        <f>(K58-F58)/F58</f>
        <v>-0.3260869565217391</v>
      </c>
      <c r="N58" s="40"/>
      <c r="O58">
        <v>6</v>
      </c>
      <c r="P58" s="40"/>
      <c r="Q58" s="8">
        <v>3</v>
      </c>
      <c r="R58" s="12"/>
      <c r="S58">
        <v>17.9</v>
      </c>
      <c r="T58" s="40"/>
      <c r="U58"/>
      <c r="V58"/>
      <c r="W58"/>
      <c r="X58"/>
      <c r="Y58"/>
      <c r="Z58" s="8"/>
      <c r="AA58" t="s">
        <v>47</v>
      </c>
      <c r="AB58"/>
      <c r="AC58">
        <v>5</v>
      </c>
      <c r="AD58">
        <v>8</v>
      </c>
      <c r="AE58">
        <v>18</v>
      </c>
      <c r="AF58">
        <v>18</v>
      </c>
      <c r="AG58">
        <v>8</v>
      </c>
      <c r="AH58">
        <v>1</v>
      </c>
      <c r="AI58">
        <v>0</v>
      </c>
      <c r="AJ58">
        <v>5</v>
      </c>
      <c r="AK58">
        <v>9</v>
      </c>
      <c r="AL58">
        <v>6</v>
      </c>
      <c r="AM58"/>
      <c r="AN58">
        <v>1</v>
      </c>
      <c r="AO58">
        <v>2</v>
      </c>
      <c r="AP58">
        <v>5</v>
      </c>
      <c r="AQ58">
        <v>6</v>
      </c>
      <c r="AR58">
        <v>2</v>
      </c>
      <c r="AS58">
        <v>0</v>
      </c>
      <c r="AT58">
        <v>0</v>
      </c>
      <c r="AU58">
        <v>1</v>
      </c>
      <c r="AV58">
        <v>2</v>
      </c>
      <c r="AW58">
        <v>2</v>
      </c>
      <c r="AX58"/>
      <c r="AY58"/>
      <c r="AZ58">
        <f>(AW58+2*AN58+AO58)/4</f>
        <v>1.5</v>
      </c>
      <c r="BA58">
        <f aca="true" t="shared" si="46" ref="BA58:BH62">(AN58+2*AO58+AP58)/4</f>
        <v>2.5</v>
      </c>
      <c r="BB58">
        <f t="shared" si="46"/>
        <v>4.5</v>
      </c>
      <c r="BC58">
        <f t="shared" si="46"/>
        <v>4.75</v>
      </c>
      <c r="BD58">
        <f t="shared" si="46"/>
        <v>2.5</v>
      </c>
      <c r="BE58">
        <f t="shared" si="46"/>
        <v>0.5</v>
      </c>
      <c r="BF58">
        <f t="shared" si="46"/>
        <v>0.25</v>
      </c>
      <c r="BG58">
        <f t="shared" si="46"/>
        <v>1</v>
      </c>
      <c r="BH58">
        <f t="shared" si="46"/>
        <v>1.75</v>
      </c>
      <c r="BI58">
        <f>(AV58+2*AW58+AN58)/4</f>
        <v>1.75</v>
      </c>
      <c r="BJ58"/>
      <c r="BK58"/>
      <c r="BL58">
        <v>6</v>
      </c>
      <c r="BM58">
        <v>10</v>
      </c>
      <c r="BN58">
        <v>23</v>
      </c>
      <c r="BO58">
        <v>23</v>
      </c>
      <c r="BP58">
        <v>10</v>
      </c>
      <c r="BQ58">
        <v>1</v>
      </c>
      <c r="BR58">
        <v>0</v>
      </c>
      <c r="BS58">
        <v>6</v>
      </c>
      <c r="BT58">
        <v>12</v>
      </c>
      <c r="BU58">
        <v>8</v>
      </c>
      <c r="BV58"/>
      <c r="BW58" t="s">
        <v>48</v>
      </c>
      <c r="BX58" t="s">
        <v>60</v>
      </c>
      <c r="BY58">
        <f>MAX(BL58:BU58)</f>
        <v>23</v>
      </c>
      <c r="BZ58">
        <f>MIN(BL58:BU58)</f>
        <v>0</v>
      </c>
      <c r="CA58" s="27">
        <f>(BY58-BZ58)/4+BZ58</f>
        <v>5.75</v>
      </c>
      <c r="CB58"/>
      <c r="CC58">
        <f aca="true" t="shared" si="47" ref="CC58:CL62">IF(BL58&gt;$CA58,1,0)</f>
        <v>1</v>
      </c>
      <c r="CD58">
        <f t="shared" si="47"/>
        <v>1</v>
      </c>
      <c r="CE58">
        <f t="shared" si="47"/>
        <v>1</v>
      </c>
      <c r="CF58">
        <f t="shared" si="47"/>
        <v>1</v>
      </c>
      <c r="CG58">
        <f t="shared" si="47"/>
        <v>1</v>
      </c>
      <c r="CH58">
        <f t="shared" si="47"/>
        <v>0</v>
      </c>
      <c r="CI58">
        <f t="shared" si="47"/>
        <v>0</v>
      </c>
      <c r="CJ58">
        <f t="shared" si="47"/>
        <v>1</v>
      </c>
      <c r="CK58">
        <f t="shared" si="47"/>
        <v>1</v>
      </c>
      <c r="CL58">
        <f t="shared" si="47"/>
        <v>1</v>
      </c>
      <c r="CM58" t="s">
        <v>47</v>
      </c>
      <c r="CN58" t="s">
        <v>60</v>
      </c>
      <c r="CO58">
        <f>MAX(AZ58:BI58)</f>
        <v>4.75</v>
      </c>
      <c r="CP58">
        <f>MIN(AZ58:BI58)</f>
        <v>0.25</v>
      </c>
      <c r="CQ58" s="27">
        <f>(CO58-CP58)/4+CP58</f>
        <v>1.375</v>
      </c>
      <c r="CR58"/>
      <c r="CS58">
        <f aca="true" t="shared" si="48" ref="CS58:DB62">IF(AZ58&gt;$CQ58,1,0)</f>
        <v>1</v>
      </c>
      <c r="CT58">
        <f t="shared" si="48"/>
        <v>1</v>
      </c>
      <c r="CU58">
        <f t="shared" si="48"/>
        <v>1</v>
      </c>
      <c r="CV58">
        <f t="shared" si="48"/>
        <v>1</v>
      </c>
      <c r="CW58">
        <f t="shared" si="48"/>
        <v>1</v>
      </c>
      <c r="CX58">
        <f t="shared" si="48"/>
        <v>0</v>
      </c>
      <c r="CY58">
        <f t="shared" si="48"/>
        <v>0</v>
      </c>
      <c r="CZ58">
        <f t="shared" si="48"/>
        <v>0</v>
      </c>
      <c r="DA58">
        <f t="shared" si="48"/>
        <v>1</v>
      </c>
      <c r="DB58">
        <f t="shared" si="48"/>
        <v>1</v>
      </c>
      <c r="DC58" s="8">
        <f t="shared" si="3"/>
        <v>7</v>
      </c>
      <c r="DD58" t="s">
        <v>47</v>
      </c>
      <c r="DE58" s="8">
        <v>449</v>
      </c>
      <c r="DF58" s="103"/>
      <c r="DG58" s="53"/>
      <c r="DH58" s="53"/>
      <c r="DI58" s="53"/>
      <c r="DJ58" s="53"/>
      <c r="DK58" s="53"/>
      <c r="DL58" s="53"/>
      <c r="DP58" s="53"/>
      <c r="DQ58" s="55"/>
      <c r="EJ58" s="53"/>
      <c r="EK58" s="55"/>
    </row>
    <row r="59" spans="1:141" s="5" customFormat="1" ht="12.75">
      <c r="A59" s="8">
        <v>9</v>
      </c>
      <c r="B59" s="8">
        <v>449</v>
      </c>
      <c r="C59" t="s">
        <v>45</v>
      </c>
      <c r="D59" t="s">
        <v>80</v>
      </c>
      <c r="E59" t="s">
        <v>131</v>
      </c>
      <c r="F59" s="8">
        <v>4.6</v>
      </c>
      <c r="G59" s="8">
        <v>0.2</v>
      </c>
      <c r="H59" s="8">
        <v>81</v>
      </c>
      <c r="I59" s="8">
        <v>27</v>
      </c>
      <c r="J59" s="8"/>
      <c r="K59">
        <v>3.1</v>
      </c>
      <c r="L59" s="8">
        <v>1</v>
      </c>
      <c r="M59"/>
      <c r="N59" s="28">
        <f>(K59-K58)/K58</f>
        <v>0</v>
      </c>
      <c r="O59">
        <v>8</v>
      </c>
      <c r="P59" s="28">
        <f>(O59-O58)/O58</f>
        <v>0.3333333333333333</v>
      </c>
      <c r="Q59" s="8">
        <v>4</v>
      </c>
      <c r="R59" s="12">
        <v>1</v>
      </c>
      <c r="S59">
        <v>17.9</v>
      </c>
      <c r="T59" s="28">
        <f>(S59-S58)/S58</f>
        <v>0</v>
      </c>
      <c r="U59"/>
      <c r="V59"/>
      <c r="W59" s="8">
        <v>0</v>
      </c>
      <c r="X59" s="8">
        <v>0</v>
      </c>
      <c r="Y59" s="8">
        <v>0</v>
      </c>
      <c r="Z59" s="8">
        <v>0</v>
      </c>
      <c r="AA59" t="s">
        <v>131</v>
      </c>
      <c r="AB59"/>
      <c r="AC59">
        <v>8</v>
      </c>
      <c r="AD59">
        <v>14</v>
      </c>
      <c r="AE59">
        <v>12</v>
      </c>
      <c r="AF59">
        <v>22</v>
      </c>
      <c r="AG59">
        <v>7</v>
      </c>
      <c r="AH59">
        <v>0</v>
      </c>
      <c r="AI59">
        <v>0</v>
      </c>
      <c r="AJ59">
        <v>5</v>
      </c>
      <c r="AK59">
        <v>4</v>
      </c>
      <c r="AL59">
        <v>9</v>
      </c>
      <c r="AM59"/>
      <c r="AN59">
        <v>3</v>
      </c>
      <c r="AO59">
        <v>5</v>
      </c>
      <c r="AP59">
        <v>4</v>
      </c>
      <c r="AQ59">
        <v>8</v>
      </c>
      <c r="AR59">
        <v>2</v>
      </c>
      <c r="AS59">
        <v>0</v>
      </c>
      <c r="AT59">
        <v>0</v>
      </c>
      <c r="AU59">
        <v>1</v>
      </c>
      <c r="AV59">
        <v>1</v>
      </c>
      <c r="AW59">
        <v>3</v>
      </c>
      <c r="AX59"/>
      <c r="AY59"/>
      <c r="AZ59">
        <f>(AW59+2*AN59+AO59)/4</f>
        <v>3.5</v>
      </c>
      <c r="BA59">
        <f t="shared" si="46"/>
        <v>4.25</v>
      </c>
      <c r="BB59">
        <f t="shared" si="46"/>
        <v>5.25</v>
      </c>
      <c r="BC59">
        <f t="shared" si="46"/>
        <v>5.5</v>
      </c>
      <c r="BD59">
        <f t="shared" si="46"/>
        <v>3</v>
      </c>
      <c r="BE59">
        <f t="shared" si="46"/>
        <v>0.5</v>
      </c>
      <c r="BF59">
        <f t="shared" si="46"/>
        <v>0.25</v>
      </c>
      <c r="BG59">
        <f t="shared" si="46"/>
        <v>0.75</v>
      </c>
      <c r="BH59">
        <f t="shared" si="46"/>
        <v>1.5</v>
      </c>
      <c r="BI59">
        <f>(AV59+2*AW59+AN59)/4</f>
        <v>2.5</v>
      </c>
      <c r="BJ59"/>
      <c r="BK59"/>
      <c r="BL59">
        <v>10</v>
      </c>
      <c r="BM59">
        <v>17</v>
      </c>
      <c r="BN59">
        <v>15</v>
      </c>
      <c r="BO59">
        <v>27</v>
      </c>
      <c r="BP59">
        <v>9</v>
      </c>
      <c r="BQ59">
        <v>0</v>
      </c>
      <c r="BR59">
        <v>0</v>
      </c>
      <c r="BS59">
        <v>6</v>
      </c>
      <c r="BT59">
        <v>5</v>
      </c>
      <c r="BU59">
        <v>11</v>
      </c>
      <c r="BV59"/>
      <c r="BW59" t="s">
        <v>48</v>
      </c>
      <c r="BX59" t="s">
        <v>60</v>
      </c>
      <c r="BY59">
        <f>MAX(BL59:BU59)</f>
        <v>27</v>
      </c>
      <c r="BZ59">
        <f>MIN(BL59:BU59)</f>
        <v>0</v>
      </c>
      <c r="CA59" s="27">
        <f>(BY59-BZ59)/4+BZ59</f>
        <v>6.75</v>
      </c>
      <c r="CB59"/>
      <c r="CC59">
        <f t="shared" si="47"/>
        <v>1</v>
      </c>
      <c r="CD59">
        <f t="shared" si="47"/>
        <v>1</v>
      </c>
      <c r="CE59">
        <f t="shared" si="47"/>
        <v>1</v>
      </c>
      <c r="CF59">
        <f t="shared" si="47"/>
        <v>1</v>
      </c>
      <c r="CG59">
        <f t="shared" si="47"/>
        <v>1</v>
      </c>
      <c r="CH59">
        <f t="shared" si="47"/>
        <v>0</v>
      </c>
      <c r="CI59">
        <f t="shared" si="47"/>
        <v>0</v>
      </c>
      <c r="CJ59">
        <f t="shared" si="47"/>
        <v>0</v>
      </c>
      <c r="CK59">
        <f t="shared" si="47"/>
        <v>0</v>
      </c>
      <c r="CL59">
        <f t="shared" si="47"/>
        <v>1</v>
      </c>
      <c r="CM59" t="s">
        <v>131</v>
      </c>
      <c r="CN59"/>
      <c r="CO59">
        <f>MAX(AZ59:BI59)</f>
        <v>5.5</v>
      </c>
      <c r="CP59">
        <f>MIN(AZ59:BI59)</f>
        <v>0.25</v>
      </c>
      <c r="CQ59" s="27">
        <f>(CO59-CP59)/4+CP59</f>
        <v>1.5625</v>
      </c>
      <c r="CR59"/>
      <c r="CS59">
        <f t="shared" si="48"/>
        <v>1</v>
      </c>
      <c r="CT59">
        <f t="shared" si="48"/>
        <v>1</v>
      </c>
      <c r="CU59">
        <f t="shared" si="48"/>
        <v>1</v>
      </c>
      <c r="CV59">
        <f t="shared" si="48"/>
        <v>1</v>
      </c>
      <c r="CW59">
        <f t="shared" si="48"/>
        <v>1</v>
      </c>
      <c r="CX59">
        <f t="shared" si="48"/>
        <v>0</v>
      </c>
      <c r="CY59">
        <f t="shared" si="48"/>
        <v>0</v>
      </c>
      <c r="CZ59">
        <f t="shared" si="48"/>
        <v>0</v>
      </c>
      <c r="DA59">
        <f t="shared" si="48"/>
        <v>0</v>
      </c>
      <c r="DB59">
        <f t="shared" si="48"/>
        <v>1</v>
      </c>
      <c r="DC59" s="8">
        <f t="shared" si="3"/>
        <v>6</v>
      </c>
      <c r="DD59" t="s">
        <v>131</v>
      </c>
      <c r="DE59" s="8">
        <v>449</v>
      </c>
      <c r="DF59" s="103"/>
      <c r="DG59" s="53"/>
      <c r="DH59" s="53"/>
      <c r="DI59" s="53"/>
      <c r="DJ59" s="53"/>
      <c r="DK59" s="53"/>
      <c r="DL59" s="53"/>
      <c r="DP59" s="53"/>
      <c r="DQ59" s="55"/>
      <c r="EJ59" s="53"/>
      <c r="EK59" s="55"/>
    </row>
    <row r="60" spans="1:141" s="5" customFormat="1" ht="12.75">
      <c r="A60" s="53">
        <v>9</v>
      </c>
      <c r="B60" s="74">
        <v>449</v>
      </c>
      <c r="C60" s="5" t="s">
        <v>45</v>
      </c>
      <c r="D60" s="5" t="s">
        <v>301</v>
      </c>
      <c r="E60" s="5" t="s">
        <v>395</v>
      </c>
      <c r="F60" s="53">
        <v>5</v>
      </c>
      <c r="G60" s="53">
        <v>0.1</v>
      </c>
      <c r="H60" s="74">
        <v>57</v>
      </c>
      <c r="I60" s="8">
        <v>27</v>
      </c>
      <c r="J60" s="8"/>
      <c r="K60" s="77">
        <v>3.7</v>
      </c>
      <c r="L60" s="74">
        <v>1</v>
      </c>
      <c r="M60" s="77"/>
      <c r="N60" s="28">
        <f>(K60-K58)/K58</f>
        <v>0.19354838709677422</v>
      </c>
      <c r="O60" s="5">
        <v>10</v>
      </c>
      <c r="P60" s="28">
        <f>(O60-O58)/O58</f>
        <v>0.6666666666666666</v>
      </c>
      <c r="Q60" s="74">
        <v>3</v>
      </c>
      <c r="R60" s="12">
        <v>0</v>
      </c>
      <c r="S60" s="77">
        <v>24.1</v>
      </c>
      <c r="T60" s="28">
        <f>(S60-S58)/S58</f>
        <v>0.3463687150837991</v>
      </c>
      <c r="W60" s="8">
        <v>0</v>
      </c>
      <c r="X60" s="8">
        <v>0</v>
      </c>
      <c r="Y60" s="38" t="s">
        <v>195</v>
      </c>
      <c r="Z60" s="8">
        <v>0</v>
      </c>
      <c r="AA60" s="5" t="s">
        <v>395</v>
      </c>
      <c r="AC60" s="77">
        <v>6</v>
      </c>
      <c r="AD60" s="77">
        <v>9</v>
      </c>
      <c r="AE60" s="77">
        <v>17</v>
      </c>
      <c r="AF60" s="77">
        <v>13</v>
      </c>
      <c r="AG60" s="77">
        <v>2</v>
      </c>
      <c r="AH60" s="77">
        <v>0</v>
      </c>
      <c r="AI60" s="77">
        <v>0</v>
      </c>
      <c r="AJ60" s="77">
        <v>1</v>
      </c>
      <c r="AK60" s="77">
        <v>5</v>
      </c>
      <c r="AL60" s="77">
        <v>4</v>
      </c>
      <c r="AN60" s="77">
        <v>3</v>
      </c>
      <c r="AO60" s="77">
        <v>5</v>
      </c>
      <c r="AP60" s="77">
        <v>10</v>
      </c>
      <c r="AQ60" s="77">
        <v>7</v>
      </c>
      <c r="AR60" s="77">
        <v>1</v>
      </c>
      <c r="AS60" s="77">
        <v>0</v>
      </c>
      <c r="AT60" s="77">
        <v>0</v>
      </c>
      <c r="AU60" s="77">
        <v>0</v>
      </c>
      <c r="AV60" s="77">
        <v>2</v>
      </c>
      <c r="AW60" s="77">
        <v>2</v>
      </c>
      <c r="AX60"/>
      <c r="AY60"/>
      <c r="AZ60">
        <f>(AW60+2*AN60+AO60)/4</f>
        <v>3.25</v>
      </c>
      <c r="BA60">
        <f t="shared" si="46"/>
        <v>5.75</v>
      </c>
      <c r="BB60">
        <f t="shared" si="46"/>
        <v>8</v>
      </c>
      <c r="BC60">
        <f t="shared" si="46"/>
        <v>6.25</v>
      </c>
      <c r="BD60">
        <f t="shared" si="46"/>
        <v>2.25</v>
      </c>
      <c r="BE60">
        <f t="shared" si="46"/>
        <v>0.25</v>
      </c>
      <c r="BF60">
        <f t="shared" si="46"/>
        <v>0</v>
      </c>
      <c r="BG60">
        <f t="shared" si="46"/>
        <v>0.5</v>
      </c>
      <c r="BH60">
        <f t="shared" si="46"/>
        <v>1.5</v>
      </c>
      <c r="BI60">
        <f>(AV60+2*AW60+AN60)/4</f>
        <v>2.25</v>
      </c>
      <c r="BJ60"/>
      <c r="BL60" s="5">
        <v>11</v>
      </c>
      <c r="BM60" s="5">
        <v>16</v>
      </c>
      <c r="BN60" s="5">
        <v>30</v>
      </c>
      <c r="BO60" s="5">
        <v>23</v>
      </c>
      <c r="BP60" s="5">
        <v>4</v>
      </c>
      <c r="BQ60" s="5">
        <v>0</v>
      </c>
      <c r="BR60" s="5">
        <v>0</v>
      </c>
      <c r="BS60" s="5">
        <v>2</v>
      </c>
      <c r="BT60" s="5">
        <v>9</v>
      </c>
      <c r="BU60" s="5">
        <v>7</v>
      </c>
      <c r="BW60" t="s">
        <v>48</v>
      </c>
      <c r="BX60" s="77" t="s">
        <v>60</v>
      </c>
      <c r="BY60">
        <f>MAX(BL60:BU60)</f>
        <v>30</v>
      </c>
      <c r="BZ60">
        <f>MIN(BL60:BU60)</f>
        <v>0</v>
      </c>
      <c r="CA60" s="27">
        <f>(BY60-BZ60)/4+BZ60</f>
        <v>7.5</v>
      </c>
      <c r="CC60">
        <f t="shared" si="47"/>
        <v>1</v>
      </c>
      <c r="CD60">
        <f t="shared" si="47"/>
        <v>1</v>
      </c>
      <c r="CE60">
        <f t="shared" si="47"/>
        <v>1</v>
      </c>
      <c r="CF60">
        <f t="shared" si="47"/>
        <v>1</v>
      </c>
      <c r="CG60">
        <f t="shared" si="47"/>
        <v>0</v>
      </c>
      <c r="CH60">
        <f t="shared" si="47"/>
        <v>0</v>
      </c>
      <c r="CI60">
        <f t="shared" si="47"/>
        <v>0</v>
      </c>
      <c r="CJ60">
        <f t="shared" si="47"/>
        <v>0</v>
      </c>
      <c r="CK60">
        <f t="shared" si="47"/>
        <v>1</v>
      </c>
      <c r="CL60">
        <f t="shared" si="47"/>
        <v>0</v>
      </c>
      <c r="CM60" s="5" t="s">
        <v>395</v>
      </c>
      <c r="CO60">
        <f>MAX(AZ60:BI60)</f>
        <v>8</v>
      </c>
      <c r="CP60">
        <f>MIN(AZ60:BI60)</f>
        <v>0</v>
      </c>
      <c r="CQ60" s="27">
        <f>(CO60-CP60)/4+CP60</f>
        <v>2</v>
      </c>
      <c r="CR60"/>
      <c r="CS60">
        <f t="shared" si="48"/>
        <v>1</v>
      </c>
      <c r="CT60">
        <f t="shared" si="48"/>
        <v>1</v>
      </c>
      <c r="CU60">
        <f t="shared" si="48"/>
        <v>1</v>
      </c>
      <c r="CV60">
        <f t="shared" si="48"/>
        <v>1</v>
      </c>
      <c r="CW60">
        <f t="shared" si="48"/>
        <v>1</v>
      </c>
      <c r="CX60">
        <f t="shared" si="48"/>
        <v>0</v>
      </c>
      <c r="CY60">
        <f t="shared" si="48"/>
        <v>0</v>
      </c>
      <c r="CZ60">
        <f t="shared" si="48"/>
        <v>0</v>
      </c>
      <c r="DA60">
        <f t="shared" si="48"/>
        <v>0</v>
      </c>
      <c r="DB60">
        <f t="shared" si="48"/>
        <v>1</v>
      </c>
      <c r="DC60" s="8">
        <f t="shared" si="3"/>
        <v>6</v>
      </c>
      <c r="DD60" s="5" t="s">
        <v>395</v>
      </c>
      <c r="DE60" s="74">
        <v>449</v>
      </c>
      <c r="DF60" s="74"/>
      <c r="DG60" s="53"/>
      <c r="DH60" s="53"/>
      <c r="DI60" s="53"/>
      <c r="DJ60" s="53"/>
      <c r="DK60" s="53"/>
      <c r="DL60" s="53"/>
      <c r="DP60" s="53"/>
      <c r="DQ60" s="55"/>
      <c r="EJ60" s="53"/>
      <c r="EK60" s="55"/>
    </row>
    <row r="61" spans="1:141" s="5" customFormat="1" ht="12.75">
      <c r="A61" s="53">
        <v>9</v>
      </c>
      <c r="B61" s="74">
        <v>449</v>
      </c>
      <c r="C61" s="5" t="s">
        <v>45</v>
      </c>
      <c r="D61" s="5" t="s">
        <v>302</v>
      </c>
      <c r="E61" t="s">
        <v>396</v>
      </c>
      <c r="F61" s="53">
        <v>6.6</v>
      </c>
      <c r="G61" s="53">
        <v>0.2</v>
      </c>
      <c r="H61" s="74">
        <v>151</v>
      </c>
      <c r="I61" s="74">
        <v>57</v>
      </c>
      <c r="J61" s="74"/>
      <c r="K61" s="77">
        <v>4</v>
      </c>
      <c r="L61" s="74">
        <v>2</v>
      </c>
      <c r="M61" s="77"/>
      <c r="N61" s="28">
        <f>(K61-K58)/K58</f>
        <v>0.29032258064516125</v>
      </c>
      <c r="O61" s="5">
        <v>10</v>
      </c>
      <c r="P61" s="28">
        <f>(O61-O58)/O58</f>
        <v>0.6666666666666666</v>
      </c>
      <c r="Q61" s="74">
        <v>3</v>
      </c>
      <c r="R61" s="12">
        <v>0</v>
      </c>
      <c r="S61" s="77">
        <v>21.6</v>
      </c>
      <c r="T61" s="28">
        <f>(S61-S58)/S58</f>
        <v>0.2067039106145253</v>
      </c>
      <c r="W61" s="8">
        <v>0</v>
      </c>
      <c r="X61" s="8">
        <v>0</v>
      </c>
      <c r="Y61" s="5" t="s">
        <v>199</v>
      </c>
      <c r="Z61" s="8">
        <v>0</v>
      </c>
      <c r="AA61" t="s">
        <v>396</v>
      </c>
      <c r="AC61" s="77">
        <v>6</v>
      </c>
      <c r="AD61" s="77">
        <v>20</v>
      </c>
      <c r="AE61" s="77">
        <v>43</v>
      </c>
      <c r="AF61" s="77">
        <v>35</v>
      </c>
      <c r="AG61" s="77">
        <v>12</v>
      </c>
      <c r="AH61" s="77">
        <v>0</v>
      </c>
      <c r="AI61" s="77">
        <v>2</v>
      </c>
      <c r="AJ61" s="77">
        <v>6</v>
      </c>
      <c r="AK61" s="77">
        <v>20</v>
      </c>
      <c r="AL61" s="77">
        <v>7</v>
      </c>
      <c r="AN61" s="77">
        <v>1</v>
      </c>
      <c r="AO61" s="77">
        <v>5</v>
      </c>
      <c r="AP61" s="77">
        <v>10</v>
      </c>
      <c r="AQ61" s="77">
        <v>8</v>
      </c>
      <c r="AR61" s="77">
        <v>3</v>
      </c>
      <c r="AS61" s="77">
        <v>0</v>
      </c>
      <c r="AT61" s="77">
        <v>0</v>
      </c>
      <c r="AU61" s="77">
        <v>1</v>
      </c>
      <c r="AV61" s="77">
        <v>5</v>
      </c>
      <c r="AW61" s="77">
        <v>1</v>
      </c>
      <c r="AX61"/>
      <c r="AY61"/>
      <c r="AZ61">
        <f>(AW61+2*AN61+AO61)/4</f>
        <v>2</v>
      </c>
      <c r="BA61">
        <f t="shared" si="46"/>
        <v>5.25</v>
      </c>
      <c r="BB61">
        <f t="shared" si="46"/>
        <v>8.25</v>
      </c>
      <c r="BC61">
        <f t="shared" si="46"/>
        <v>7.25</v>
      </c>
      <c r="BD61">
        <f t="shared" si="46"/>
        <v>3.5</v>
      </c>
      <c r="BE61">
        <f t="shared" si="46"/>
        <v>0.75</v>
      </c>
      <c r="BF61">
        <f t="shared" si="46"/>
        <v>0.25</v>
      </c>
      <c r="BG61">
        <f t="shared" si="46"/>
        <v>1.75</v>
      </c>
      <c r="BH61">
        <f t="shared" si="46"/>
        <v>3</v>
      </c>
      <c r="BI61">
        <f>(AV61+2*AW61+AN61)/4</f>
        <v>2</v>
      </c>
      <c r="BJ61"/>
      <c r="BL61" s="5">
        <v>4</v>
      </c>
      <c r="BM61" s="5">
        <v>13</v>
      </c>
      <c r="BN61" s="5">
        <v>28</v>
      </c>
      <c r="BO61" s="5">
        <v>23</v>
      </c>
      <c r="BP61" s="5">
        <v>8</v>
      </c>
      <c r="BQ61" s="5">
        <v>0</v>
      </c>
      <c r="BR61" s="5">
        <v>1</v>
      </c>
      <c r="BS61" s="5">
        <v>4</v>
      </c>
      <c r="BT61" s="5">
        <v>13</v>
      </c>
      <c r="BU61" s="5">
        <v>5</v>
      </c>
      <c r="BW61" t="s">
        <v>48</v>
      </c>
      <c r="BX61" s="77" t="s">
        <v>60</v>
      </c>
      <c r="BY61">
        <f>MAX(BL61:BU61)</f>
        <v>28</v>
      </c>
      <c r="BZ61">
        <f>MIN(BL61:BU61)</f>
        <v>0</v>
      </c>
      <c r="CA61" s="27">
        <f>(BY61-BZ61)/4+BZ61</f>
        <v>7</v>
      </c>
      <c r="CC61">
        <f t="shared" si="47"/>
        <v>0</v>
      </c>
      <c r="CD61">
        <f t="shared" si="47"/>
        <v>1</v>
      </c>
      <c r="CE61">
        <f t="shared" si="47"/>
        <v>1</v>
      </c>
      <c r="CF61">
        <f t="shared" si="47"/>
        <v>1</v>
      </c>
      <c r="CG61">
        <f t="shared" si="47"/>
        <v>1</v>
      </c>
      <c r="CH61">
        <f t="shared" si="47"/>
        <v>0</v>
      </c>
      <c r="CI61">
        <f t="shared" si="47"/>
        <v>0</v>
      </c>
      <c r="CJ61">
        <f t="shared" si="47"/>
        <v>0</v>
      </c>
      <c r="CK61">
        <f t="shared" si="47"/>
        <v>1</v>
      </c>
      <c r="CL61">
        <f t="shared" si="47"/>
        <v>0</v>
      </c>
      <c r="CM61" t="s">
        <v>396</v>
      </c>
      <c r="CO61">
        <f>MAX(AZ61:BI61)</f>
        <v>8.25</v>
      </c>
      <c r="CP61">
        <f>MIN(AZ61:BI61)</f>
        <v>0.25</v>
      </c>
      <c r="CQ61" s="27">
        <f>(CO61-CP61)/4+CP61</f>
        <v>2.25</v>
      </c>
      <c r="CR61"/>
      <c r="CS61">
        <f t="shared" si="48"/>
        <v>0</v>
      </c>
      <c r="CT61">
        <f t="shared" si="48"/>
        <v>1</v>
      </c>
      <c r="CU61">
        <f t="shared" si="48"/>
        <v>1</v>
      </c>
      <c r="CV61">
        <f t="shared" si="48"/>
        <v>1</v>
      </c>
      <c r="CW61">
        <f t="shared" si="48"/>
        <v>1</v>
      </c>
      <c r="CX61">
        <f t="shared" si="48"/>
        <v>0</v>
      </c>
      <c r="CY61">
        <f t="shared" si="48"/>
        <v>0</v>
      </c>
      <c r="CZ61">
        <f t="shared" si="48"/>
        <v>0</v>
      </c>
      <c r="DA61">
        <f t="shared" si="48"/>
        <v>1</v>
      </c>
      <c r="DB61">
        <f t="shared" si="48"/>
        <v>0</v>
      </c>
      <c r="DC61" s="8">
        <f t="shared" si="3"/>
        <v>5</v>
      </c>
      <c r="DD61" t="s">
        <v>396</v>
      </c>
      <c r="DE61" s="74">
        <v>449</v>
      </c>
      <c r="DF61" s="74"/>
      <c r="DG61" s="53"/>
      <c r="DH61" s="53"/>
      <c r="DI61" s="53"/>
      <c r="DJ61" s="53"/>
      <c r="DK61" s="53"/>
      <c r="DL61" s="53"/>
      <c r="DP61" s="53"/>
      <c r="DQ61" s="55"/>
      <c r="EJ61" s="53"/>
      <c r="EK61" s="55"/>
    </row>
    <row r="62" spans="1:141" s="5" customFormat="1" ht="12.75">
      <c r="A62" s="53">
        <v>9</v>
      </c>
      <c r="B62" s="74">
        <v>449</v>
      </c>
      <c r="C62" s="5" t="s">
        <v>45</v>
      </c>
      <c r="D62" s="5" t="s">
        <v>303</v>
      </c>
      <c r="E62" s="5" t="s">
        <v>393</v>
      </c>
      <c r="F62" s="53">
        <v>6.6</v>
      </c>
      <c r="G62" s="53">
        <v>0.1</v>
      </c>
      <c r="H62" s="74">
        <v>76</v>
      </c>
      <c r="I62" s="74">
        <v>49</v>
      </c>
      <c r="J62" s="74"/>
      <c r="K62" s="77">
        <v>2</v>
      </c>
      <c r="L62" s="74">
        <v>1</v>
      </c>
      <c r="M62" s="77"/>
      <c r="N62" s="28">
        <f>(K62-K58)/K58</f>
        <v>-0.3548387096774194</v>
      </c>
      <c r="O62" s="5">
        <v>6</v>
      </c>
      <c r="P62" s="28">
        <f>(O62-O58)/O58</f>
        <v>0</v>
      </c>
      <c r="Q62" s="74">
        <v>3</v>
      </c>
      <c r="R62" s="12">
        <v>0</v>
      </c>
      <c r="S62" s="77">
        <v>19.4</v>
      </c>
      <c r="T62" s="28">
        <f>(S62-S58)/S58</f>
        <v>0.08379888268156425</v>
      </c>
      <c r="W62" s="8">
        <v>0</v>
      </c>
      <c r="X62" s="8">
        <v>0</v>
      </c>
      <c r="Y62" s="5" t="s">
        <v>199</v>
      </c>
      <c r="Z62" s="8">
        <v>0</v>
      </c>
      <c r="AA62" s="5" t="s">
        <v>393</v>
      </c>
      <c r="AC62" s="77">
        <v>0</v>
      </c>
      <c r="AD62" s="77">
        <v>8</v>
      </c>
      <c r="AE62" s="77">
        <v>15</v>
      </c>
      <c r="AF62" s="77">
        <v>23</v>
      </c>
      <c r="AG62" s="77">
        <v>8</v>
      </c>
      <c r="AH62" s="77">
        <v>1</v>
      </c>
      <c r="AI62" s="77">
        <v>2</v>
      </c>
      <c r="AJ62" s="77">
        <v>5</v>
      </c>
      <c r="AK62" s="77">
        <v>7</v>
      </c>
      <c r="AL62" s="5">
        <v>7</v>
      </c>
      <c r="AN62" s="77">
        <v>0</v>
      </c>
      <c r="AO62" s="77">
        <v>1</v>
      </c>
      <c r="AP62" s="5">
        <v>4</v>
      </c>
      <c r="AQ62" s="77">
        <v>6</v>
      </c>
      <c r="AR62" s="77">
        <v>1</v>
      </c>
      <c r="AS62" s="77">
        <v>0</v>
      </c>
      <c r="AT62" s="77">
        <v>0</v>
      </c>
      <c r="AU62" s="77">
        <v>1</v>
      </c>
      <c r="AV62" s="77">
        <v>1</v>
      </c>
      <c r="AW62" s="77">
        <v>1</v>
      </c>
      <c r="AX62"/>
      <c r="AY62"/>
      <c r="AZ62">
        <f>(AW62+2*AN62+AO62)/4</f>
        <v>0.5</v>
      </c>
      <c r="BA62">
        <f t="shared" si="46"/>
        <v>1.5</v>
      </c>
      <c r="BB62">
        <f t="shared" si="46"/>
        <v>3.75</v>
      </c>
      <c r="BC62">
        <f t="shared" si="46"/>
        <v>4.25</v>
      </c>
      <c r="BD62">
        <f t="shared" si="46"/>
        <v>2</v>
      </c>
      <c r="BE62">
        <f t="shared" si="46"/>
        <v>0.25</v>
      </c>
      <c r="BF62">
        <f t="shared" si="46"/>
        <v>0.25</v>
      </c>
      <c r="BG62">
        <f t="shared" si="46"/>
        <v>0.75</v>
      </c>
      <c r="BH62">
        <f t="shared" si="46"/>
        <v>1</v>
      </c>
      <c r="BI62">
        <f>(AV62+2*AW62+AN62)/4</f>
        <v>0.75</v>
      </c>
      <c r="BJ62"/>
      <c r="BL62">
        <v>0</v>
      </c>
      <c r="BM62">
        <v>11</v>
      </c>
      <c r="BN62">
        <v>20</v>
      </c>
      <c r="BO62">
        <v>30</v>
      </c>
      <c r="BP62">
        <v>11</v>
      </c>
      <c r="BQ62">
        <v>1</v>
      </c>
      <c r="BR62">
        <v>3</v>
      </c>
      <c r="BS62">
        <v>7</v>
      </c>
      <c r="BT62">
        <v>9</v>
      </c>
      <c r="BU62">
        <v>9</v>
      </c>
      <c r="BW62" t="s">
        <v>48</v>
      </c>
      <c r="BX62" s="77" t="s">
        <v>60</v>
      </c>
      <c r="BY62">
        <f>MAX(BL62:BU62)</f>
        <v>30</v>
      </c>
      <c r="BZ62">
        <f>MIN(BL62:BU62)</f>
        <v>0</v>
      </c>
      <c r="CA62" s="27">
        <f>(BY62-BZ62)/4+BZ62</f>
        <v>7.5</v>
      </c>
      <c r="CC62">
        <f t="shared" si="47"/>
        <v>0</v>
      </c>
      <c r="CD62">
        <f t="shared" si="47"/>
        <v>1</v>
      </c>
      <c r="CE62">
        <f t="shared" si="47"/>
        <v>1</v>
      </c>
      <c r="CF62">
        <f t="shared" si="47"/>
        <v>1</v>
      </c>
      <c r="CG62">
        <f t="shared" si="47"/>
        <v>1</v>
      </c>
      <c r="CH62">
        <f t="shared" si="47"/>
        <v>0</v>
      </c>
      <c r="CI62">
        <f t="shared" si="47"/>
        <v>0</v>
      </c>
      <c r="CJ62">
        <f t="shared" si="47"/>
        <v>0</v>
      </c>
      <c r="CK62">
        <f t="shared" si="47"/>
        <v>1</v>
      </c>
      <c r="CL62">
        <f t="shared" si="47"/>
        <v>1</v>
      </c>
      <c r="CM62" s="5" t="s">
        <v>393</v>
      </c>
      <c r="CO62">
        <f>MAX(AZ62:BI62)</f>
        <v>4.25</v>
      </c>
      <c r="CP62">
        <f>MIN(AZ62:BI62)</f>
        <v>0.25</v>
      </c>
      <c r="CQ62" s="27">
        <f>(CO62-CP62)/4+CP62</f>
        <v>1.25</v>
      </c>
      <c r="CR62"/>
      <c r="CS62">
        <f t="shared" si="48"/>
        <v>0</v>
      </c>
      <c r="CT62">
        <f t="shared" si="48"/>
        <v>1</v>
      </c>
      <c r="CU62">
        <f t="shared" si="48"/>
        <v>1</v>
      </c>
      <c r="CV62">
        <f t="shared" si="48"/>
        <v>1</v>
      </c>
      <c r="CW62">
        <f t="shared" si="48"/>
        <v>1</v>
      </c>
      <c r="CX62">
        <f t="shared" si="48"/>
        <v>0</v>
      </c>
      <c r="CY62">
        <f t="shared" si="48"/>
        <v>0</v>
      </c>
      <c r="CZ62">
        <f t="shared" si="48"/>
        <v>0</v>
      </c>
      <c r="DA62">
        <f t="shared" si="48"/>
        <v>0</v>
      </c>
      <c r="DB62">
        <f t="shared" si="48"/>
        <v>0</v>
      </c>
      <c r="DC62" s="8">
        <f t="shared" si="3"/>
        <v>4</v>
      </c>
      <c r="DD62" s="5" t="s">
        <v>393</v>
      </c>
      <c r="DE62" s="74">
        <v>449</v>
      </c>
      <c r="DF62" s="74"/>
      <c r="DG62" s="53"/>
      <c r="DH62" s="53"/>
      <c r="DI62" s="53"/>
      <c r="DJ62" s="53"/>
      <c r="DK62" s="53"/>
      <c r="DL62" s="53"/>
      <c r="DP62" s="53"/>
      <c r="DQ62" s="55"/>
      <c r="EJ62" s="53"/>
      <c r="EK62" s="55"/>
    </row>
    <row r="63" spans="1:141" s="5" customFormat="1" ht="12.75">
      <c r="A63" s="33"/>
      <c r="B63" s="33"/>
      <c r="C63" s="3"/>
      <c r="D63" s="3"/>
      <c r="E63" s="3"/>
      <c r="F63" s="33"/>
      <c r="G63" s="33"/>
      <c r="H63" s="33"/>
      <c r="I63" s="33"/>
      <c r="J63" s="33"/>
      <c r="K63" s="3"/>
      <c r="L63" s="33"/>
      <c r="M63" s="3"/>
      <c r="N63" s="85" t="s">
        <v>51</v>
      </c>
      <c r="O63" s="3" t="s">
        <v>51</v>
      </c>
      <c r="P63" s="88"/>
      <c r="Q63" s="33"/>
      <c r="R63" s="36"/>
      <c r="S63" s="3"/>
      <c r="T63" s="88"/>
      <c r="U63" s="3"/>
      <c r="V63" s="3"/>
      <c r="W63" s="3"/>
      <c r="X63" s="3"/>
      <c r="Y63" s="3"/>
      <c r="Z63" s="3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87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 s="8" t="s">
        <v>51</v>
      </c>
      <c r="DD63" s="3"/>
      <c r="DE63" s="33"/>
      <c r="DF63" s="74"/>
      <c r="DG63" s="53"/>
      <c r="DH63" s="53"/>
      <c r="DI63" s="53"/>
      <c r="DJ63" s="53"/>
      <c r="DK63" s="53"/>
      <c r="DL63" s="53"/>
      <c r="DP63" s="53"/>
      <c r="DQ63" s="55"/>
      <c r="EJ63" s="53"/>
      <c r="EK63" s="55"/>
    </row>
    <row r="64" spans="1:141" s="5" customFormat="1" ht="12.75">
      <c r="A64" s="53"/>
      <c r="B64" s="53"/>
      <c r="F64" s="53"/>
      <c r="G64" s="53"/>
      <c r="H64" s="53"/>
      <c r="I64" s="53"/>
      <c r="J64" s="53"/>
      <c r="L64" s="53"/>
      <c r="N64" s="11"/>
      <c r="O64" s="5" t="s">
        <v>51</v>
      </c>
      <c r="P64" s="11"/>
      <c r="Q64" s="53"/>
      <c r="R64" s="57"/>
      <c r="T64" s="11"/>
      <c r="Z64" s="53"/>
      <c r="AX64"/>
      <c r="AY64"/>
      <c r="AZ64"/>
      <c r="BA64"/>
      <c r="BB64"/>
      <c r="BC64"/>
      <c r="BD64"/>
      <c r="BE64"/>
      <c r="BF64"/>
      <c r="BG64"/>
      <c r="BH64"/>
      <c r="BI64"/>
      <c r="BJ64"/>
      <c r="CA64" s="90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 s="8">
        <v>450</v>
      </c>
      <c r="DE64" s="53"/>
      <c r="DF64" s="74"/>
      <c r="DG64" s="53"/>
      <c r="DH64" s="53"/>
      <c r="DI64" s="53"/>
      <c r="DJ64" s="53"/>
      <c r="DK64" s="53"/>
      <c r="DL64" s="53"/>
      <c r="DP64" s="53"/>
      <c r="DQ64" s="55"/>
      <c r="EJ64" s="53"/>
      <c r="EK64" s="55"/>
    </row>
    <row r="65" spans="1:141" s="5" customFormat="1" ht="12.75">
      <c r="A65" s="53">
        <v>10</v>
      </c>
      <c r="B65" s="53">
        <v>450</v>
      </c>
      <c r="C65" t="s">
        <v>45</v>
      </c>
      <c r="D65" s="5" t="s">
        <v>304</v>
      </c>
      <c r="E65" s="5" t="s">
        <v>47</v>
      </c>
      <c r="F65" s="53">
        <v>2.9</v>
      </c>
      <c r="G65" s="53">
        <v>0</v>
      </c>
      <c r="H65" s="74">
        <v>245</v>
      </c>
      <c r="I65" s="74">
        <v>62</v>
      </c>
      <c r="J65" s="74"/>
      <c r="K65" s="77">
        <v>6.6</v>
      </c>
      <c r="L65" s="74">
        <v>1</v>
      </c>
      <c r="M65" s="23">
        <f>(K65-F65)/F65</f>
        <v>1.2758620689655171</v>
      </c>
      <c r="N65" s="91"/>
      <c r="O65" s="5">
        <v>16</v>
      </c>
      <c r="P65" s="11"/>
      <c r="Q65" s="74">
        <v>4</v>
      </c>
      <c r="R65" s="92"/>
      <c r="S65" s="77">
        <v>21.5</v>
      </c>
      <c r="T65" s="91"/>
      <c r="Z65" s="53"/>
      <c r="AA65" s="5" t="s">
        <v>47</v>
      </c>
      <c r="AC65" s="77">
        <v>27</v>
      </c>
      <c r="AD65" s="77">
        <v>39</v>
      </c>
      <c r="AE65" s="77">
        <v>76</v>
      </c>
      <c r="AF65" s="77">
        <v>43</v>
      </c>
      <c r="AG65" s="77">
        <v>6</v>
      </c>
      <c r="AH65" s="77">
        <v>5</v>
      </c>
      <c r="AI65" s="77">
        <v>7</v>
      </c>
      <c r="AJ65" s="77">
        <v>13</v>
      </c>
      <c r="AK65" s="77">
        <v>12</v>
      </c>
      <c r="AL65" s="77">
        <v>17</v>
      </c>
      <c r="AN65" s="5">
        <v>5</v>
      </c>
      <c r="AO65" s="5">
        <v>8</v>
      </c>
      <c r="AP65" s="5">
        <v>16</v>
      </c>
      <c r="AQ65" s="5">
        <v>9</v>
      </c>
      <c r="AR65" s="5">
        <v>1</v>
      </c>
      <c r="AS65" s="5">
        <v>1</v>
      </c>
      <c r="AT65" s="5">
        <v>1</v>
      </c>
      <c r="AU65" s="5">
        <v>2</v>
      </c>
      <c r="AV65" s="5">
        <v>2</v>
      </c>
      <c r="AW65" s="5">
        <v>3</v>
      </c>
      <c r="AX65"/>
      <c r="AY65"/>
      <c r="AZ65">
        <f aca="true" t="shared" si="49" ref="AZ65:AZ70">(AW65+2*AN65+AO65)/4</f>
        <v>5.25</v>
      </c>
      <c r="BA65">
        <f aca="true" t="shared" si="50" ref="BA65:BH70">(AN65+2*AO65+AP65)/4</f>
        <v>9.25</v>
      </c>
      <c r="BB65">
        <f t="shared" si="50"/>
        <v>12.25</v>
      </c>
      <c r="BC65">
        <f t="shared" si="50"/>
        <v>8.75</v>
      </c>
      <c r="BD65">
        <f t="shared" si="50"/>
        <v>3</v>
      </c>
      <c r="BE65">
        <f t="shared" si="50"/>
        <v>1</v>
      </c>
      <c r="BF65">
        <f t="shared" si="50"/>
        <v>1.25</v>
      </c>
      <c r="BG65">
        <f t="shared" si="50"/>
        <v>1.75</v>
      </c>
      <c r="BH65">
        <f t="shared" si="50"/>
        <v>2.25</v>
      </c>
      <c r="BI65">
        <f aca="true" t="shared" si="51" ref="BI65:BI70">(AV65+2*AW65+AN65)/4</f>
        <v>3.25</v>
      </c>
      <c r="BJ65"/>
      <c r="BL65" s="5">
        <v>11</v>
      </c>
      <c r="BM65" s="5">
        <v>16</v>
      </c>
      <c r="BN65" s="5">
        <v>31</v>
      </c>
      <c r="BO65" s="5">
        <v>18</v>
      </c>
      <c r="BP65" s="5">
        <v>2</v>
      </c>
      <c r="BQ65" s="5">
        <v>2</v>
      </c>
      <c r="BR65" s="5">
        <v>3</v>
      </c>
      <c r="BS65" s="5">
        <v>5</v>
      </c>
      <c r="BT65" s="5">
        <v>5</v>
      </c>
      <c r="BU65" s="5">
        <v>7</v>
      </c>
      <c r="BW65" t="s">
        <v>48</v>
      </c>
      <c r="BX65" s="77" t="s">
        <v>60</v>
      </c>
      <c r="BY65">
        <f aca="true" t="shared" si="52" ref="BY65:BY70">MAX(BL65:BU65)</f>
        <v>31</v>
      </c>
      <c r="BZ65">
        <f aca="true" t="shared" si="53" ref="BZ65:BZ70">MIN(BL65:BU65)</f>
        <v>2</v>
      </c>
      <c r="CA65" s="27">
        <f aca="true" t="shared" si="54" ref="CA65:CA70">(BY65-BZ65)/4+BZ65</f>
        <v>9.25</v>
      </c>
      <c r="CC65">
        <f aca="true" t="shared" si="55" ref="CC65:CL70">IF(BL65&gt;$CA65,1,0)</f>
        <v>1</v>
      </c>
      <c r="CD65">
        <f t="shared" si="55"/>
        <v>1</v>
      </c>
      <c r="CE65">
        <f t="shared" si="55"/>
        <v>1</v>
      </c>
      <c r="CF65">
        <f t="shared" si="55"/>
        <v>1</v>
      </c>
      <c r="CG65">
        <f t="shared" si="55"/>
        <v>0</v>
      </c>
      <c r="CH65">
        <f t="shared" si="55"/>
        <v>0</v>
      </c>
      <c r="CI65">
        <f t="shared" si="55"/>
        <v>0</v>
      </c>
      <c r="CJ65">
        <f t="shared" si="55"/>
        <v>0</v>
      </c>
      <c r="CK65">
        <f t="shared" si="55"/>
        <v>0</v>
      </c>
      <c r="CL65">
        <f t="shared" si="55"/>
        <v>0</v>
      </c>
      <c r="CM65" s="5" t="s">
        <v>47</v>
      </c>
      <c r="CN65" s="5" t="s">
        <v>60</v>
      </c>
      <c r="CO65">
        <f aca="true" t="shared" si="56" ref="CO65:CO70">MAX(AZ65:BI65)</f>
        <v>12.25</v>
      </c>
      <c r="CP65">
        <f aca="true" t="shared" si="57" ref="CP65:CP70">MIN(AZ65:BI65)</f>
        <v>1</v>
      </c>
      <c r="CQ65" s="27">
        <f aca="true" t="shared" si="58" ref="CQ65:CQ70">(CO65-CP65)/4+CP65</f>
        <v>3.8125</v>
      </c>
      <c r="CR65"/>
      <c r="CS65">
        <f aca="true" t="shared" si="59" ref="CS65:DB70">IF(AZ65&gt;$CQ65,1,0)</f>
        <v>1</v>
      </c>
      <c r="CT65">
        <f t="shared" si="59"/>
        <v>1</v>
      </c>
      <c r="CU65">
        <f t="shared" si="59"/>
        <v>1</v>
      </c>
      <c r="CV65">
        <f t="shared" si="59"/>
        <v>1</v>
      </c>
      <c r="CW65">
        <f t="shared" si="59"/>
        <v>0</v>
      </c>
      <c r="CX65">
        <f t="shared" si="59"/>
        <v>0</v>
      </c>
      <c r="CY65">
        <f t="shared" si="59"/>
        <v>0</v>
      </c>
      <c r="CZ65">
        <f t="shared" si="59"/>
        <v>0</v>
      </c>
      <c r="DA65">
        <f t="shared" si="59"/>
        <v>0</v>
      </c>
      <c r="DB65">
        <f t="shared" si="59"/>
        <v>0</v>
      </c>
      <c r="DC65" s="8">
        <f t="shared" si="3"/>
        <v>4</v>
      </c>
      <c r="DD65" s="5" t="s">
        <v>47</v>
      </c>
      <c r="DE65" s="53">
        <v>450</v>
      </c>
      <c r="DF65" s="74"/>
      <c r="DG65" s="53"/>
      <c r="DH65" s="53"/>
      <c r="DI65" s="53"/>
      <c r="DJ65" s="53"/>
      <c r="DK65" s="53"/>
      <c r="DL65" s="53"/>
      <c r="DP65" s="53"/>
      <c r="DQ65" s="55"/>
      <c r="EJ65" s="53"/>
      <c r="EK65" s="55"/>
    </row>
    <row r="66" spans="1:141" s="5" customFormat="1" ht="12.75">
      <c r="A66" s="8">
        <v>10</v>
      </c>
      <c r="B66" s="8">
        <v>450</v>
      </c>
      <c r="C66" t="s">
        <v>45</v>
      </c>
      <c r="D66" t="s">
        <v>81</v>
      </c>
      <c r="E66" t="s">
        <v>131</v>
      </c>
      <c r="F66" s="8">
        <v>3.7</v>
      </c>
      <c r="G66" s="8">
        <v>0.2</v>
      </c>
      <c r="H66" s="8">
        <v>239</v>
      </c>
      <c r="I66" s="8">
        <v>55</v>
      </c>
      <c r="J66" s="8"/>
      <c r="K66">
        <v>6.3</v>
      </c>
      <c r="L66" s="8">
        <v>2</v>
      </c>
      <c r="M66"/>
      <c r="N66" s="28">
        <f>(K66-K65)/K65</f>
        <v>-0.04545454545454543</v>
      </c>
      <c r="O66">
        <v>20</v>
      </c>
      <c r="P66" s="28">
        <f>(O66-O65)/O65</f>
        <v>0.25</v>
      </c>
      <c r="Q66" s="8">
        <v>3</v>
      </c>
      <c r="R66" s="12">
        <v>1</v>
      </c>
      <c r="S66">
        <v>25.9</v>
      </c>
      <c r="T66" s="28">
        <f>(S66-S65)/S65</f>
        <v>0.20465116279069762</v>
      </c>
      <c r="U66"/>
      <c r="V66"/>
      <c r="W66" s="8">
        <v>0</v>
      </c>
      <c r="X66" s="8">
        <v>0</v>
      </c>
      <c r="Y66" s="38" t="s">
        <v>195</v>
      </c>
      <c r="Z66" s="8">
        <v>0</v>
      </c>
      <c r="AA66" t="s">
        <v>131</v>
      </c>
      <c r="AB66"/>
      <c r="AC66">
        <v>5</v>
      </c>
      <c r="AD66">
        <v>10</v>
      </c>
      <c r="AE66">
        <v>20</v>
      </c>
      <c r="AF66">
        <v>17</v>
      </c>
      <c r="AG66">
        <v>2</v>
      </c>
      <c r="AH66">
        <v>0</v>
      </c>
      <c r="AI66">
        <v>0</v>
      </c>
      <c r="AJ66">
        <v>2</v>
      </c>
      <c r="AK66">
        <v>3</v>
      </c>
      <c r="AL66">
        <v>1</v>
      </c>
      <c r="AM66"/>
      <c r="AN66">
        <v>5</v>
      </c>
      <c r="AO66">
        <v>10</v>
      </c>
      <c r="AP66">
        <v>20</v>
      </c>
      <c r="AQ66">
        <v>17</v>
      </c>
      <c r="AR66">
        <v>2</v>
      </c>
      <c r="AS66">
        <v>0</v>
      </c>
      <c r="AT66">
        <v>0</v>
      </c>
      <c r="AU66">
        <v>2</v>
      </c>
      <c r="AV66">
        <v>3</v>
      </c>
      <c r="AW66">
        <v>1</v>
      </c>
      <c r="AX66"/>
      <c r="AY66"/>
      <c r="AZ66">
        <f t="shared" si="49"/>
        <v>5.25</v>
      </c>
      <c r="BA66">
        <f t="shared" si="50"/>
        <v>11.25</v>
      </c>
      <c r="BB66">
        <f t="shared" si="50"/>
        <v>16.75</v>
      </c>
      <c r="BC66">
        <f t="shared" si="50"/>
        <v>14</v>
      </c>
      <c r="BD66">
        <f t="shared" si="50"/>
        <v>5.25</v>
      </c>
      <c r="BE66">
        <f t="shared" si="50"/>
        <v>0.5</v>
      </c>
      <c r="BF66">
        <f t="shared" si="50"/>
        <v>0.5</v>
      </c>
      <c r="BG66">
        <f t="shared" si="50"/>
        <v>1.75</v>
      </c>
      <c r="BH66">
        <f t="shared" si="50"/>
        <v>2.25</v>
      </c>
      <c r="BI66">
        <f t="shared" si="51"/>
        <v>2.5</v>
      </c>
      <c r="BJ66"/>
      <c r="BK66"/>
      <c r="BL66">
        <v>9</v>
      </c>
      <c r="BM66">
        <v>16</v>
      </c>
      <c r="BN66">
        <v>33</v>
      </c>
      <c r="BO66">
        <v>27</v>
      </c>
      <c r="BP66">
        <v>3</v>
      </c>
      <c r="BQ66">
        <v>0</v>
      </c>
      <c r="BR66">
        <v>0</v>
      </c>
      <c r="BS66">
        <v>4</v>
      </c>
      <c r="BT66">
        <v>5</v>
      </c>
      <c r="BU66">
        <v>3</v>
      </c>
      <c r="BV66"/>
      <c r="BW66" t="s">
        <v>48</v>
      </c>
      <c r="BX66" t="s">
        <v>60</v>
      </c>
      <c r="BY66">
        <f t="shared" si="52"/>
        <v>33</v>
      </c>
      <c r="BZ66">
        <f t="shared" si="53"/>
        <v>0</v>
      </c>
      <c r="CA66" s="27">
        <f t="shared" si="54"/>
        <v>8.25</v>
      </c>
      <c r="CB66"/>
      <c r="CC66">
        <f t="shared" si="55"/>
        <v>1</v>
      </c>
      <c r="CD66">
        <f t="shared" si="55"/>
        <v>1</v>
      </c>
      <c r="CE66">
        <f t="shared" si="55"/>
        <v>1</v>
      </c>
      <c r="CF66">
        <f t="shared" si="55"/>
        <v>1</v>
      </c>
      <c r="CG66">
        <f t="shared" si="55"/>
        <v>0</v>
      </c>
      <c r="CH66">
        <f t="shared" si="55"/>
        <v>0</v>
      </c>
      <c r="CI66">
        <f t="shared" si="55"/>
        <v>0</v>
      </c>
      <c r="CJ66">
        <f t="shared" si="55"/>
        <v>0</v>
      </c>
      <c r="CK66">
        <f t="shared" si="55"/>
        <v>0</v>
      </c>
      <c r="CL66">
        <f t="shared" si="55"/>
        <v>0</v>
      </c>
      <c r="CM66" t="s">
        <v>131</v>
      </c>
      <c r="CN66"/>
      <c r="CO66">
        <f t="shared" si="56"/>
        <v>16.75</v>
      </c>
      <c r="CP66">
        <f t="shared" si="57"/>
        <v>0.5</v>
      </c>
      <c r="CQ66" s="27">
        <f t="shared" si="58"/>
        <v>4.5625</v>
      </c>
      <c r="CR66"/>
      <c r="CS66">
        <f t="shared" si="59"/>
        <v>1</v>
      </c>
      <c r="CT66">
        <f t="shared" si="59"/>
        <v>1</v>
      </c>
      <c r="CU66">
        <f t="shared" si="59"/>
        <v>1</v>
      </c>
      <c r="CV66">
        <f t="shared" si="59"/>
        <v>1</v>
      </c>
      <c r="CW66">
        <f t="shared" si="59"/>
        <v>1</v>
      </c>
      <c r="CX66">
        <f t="shared" si="59"/>
        <v>0</v>
      </c>
      <c r="CY66">
        <f t="shared" si="59"/>
        <v>0</v>
      </c>
      <c r="CZ66">
        <f t="shared" si="59"/>
        <v>0</v>
      </c>
      <c r="DA66">
        <f t="shared" si="59"/>
        <v>0</v>
      </c>
      <c r="DB66">
        <f t="shared" si="59"/>
        <v>0</v>
      </c>
      <c r="DC66" s="8">
        <f t="shared" si="3"/>
        <v>5</v>
      </c>
      <c r="DD66" t="s">
        <v>131</v>
      </c>
      <c r="DE66" s="8">
        <v>450</v>
      </c>
      <c r="DF66" s="103"/>
      <c r="DG66" s="53"/>
      <c r="DH66" s="53"/>
      <c r="DI66" s="53"/>
      <c r="DJ66" s="53"/>
      <c r="DK66" s="53"/>
      <c r="DL66" s="53"/>
      <c r="DP66" s="53"/>
      <c r="DQ66" s="55"/>
      <c r="EJ66" s="53"/>
      <c r="EK66" s="55"/>
    </row>
    <row r="67" spans="1:141" s="5" customFormat="1" ht="12.75">
      <c r="A67" s="53">
        <v>10</v>
      </c>
      <c r="B67" s="74">
        <v>450</v>
      </c>
      <c r="C67" t="s">
        <v>45</v>
      </c>
      <c r="D67" s="5" t="s">
        <v>305</v>
      </c>
      <c r="E67" s="5" t="s">
        <v>395</v>
      </c>
      <c r="F67" s="53">
        <v>4.4</v>
      </c>
      <c r="G67" s="53">
        <v>0</v>
      </c>
      <c r="H67" s="74">
        <v>327</v>
      </c>
      <c r="I67" s="74">
        <v>53</v>
      </c>
      <c r="J67" s="74"/>
      <c r="K67" s="77">
        <v>10</v>
      </c>
      <c r="L67" s="74">
        <v>2</v>
      </c>
      <c r="M67" s="77"/>
      <c r="N67" s="28">
        <f>(K67-K65)/K65</f>
        <v>0.5151515151515152</v>
      </c>
      <c r="O67" s="5">
        <v>29</v>
      </c>
      <c r="P67" s="28">
        <f>(O67-O65)/O65</f>
        <v>0.8125</v>
      </c>
      <c r="Q67" s="74">
        <v>3</v>
      </c>
      <c r="R67" s="12">
        <v>1</v>
      </c>
      <c r="S67" s="77">
        <v>23.1</v>
      </c>
      <c r="T67" s="29">
        <f>(S67-S65)/S65</f>
        <v>0.07441860465116286</v>
      </c>
      <c r="W67" s="38" t="s">
        <v>195</v>
      </c>
      <c r="X67" s="38" t="s">
        <v>195</v>
      </c>
      <c r="Y67" s="5" t="s">
        <v>198</v>
      </c>
      <c r="Z67" s="8">
        <v>0</v>
      </c>
      <c r="AA67" s="5" t="s">
        <v>395</v>
      </c>
      <c r="AC67" s="77">
        <v>25</v>
      </c>
      <c r="AD67" s="77">
        <v>59</v>
      </c>
      <c r="AE67" s="77">
        <v>98</v>
      </c>
      <c r="AF67" s="77">
        <v>81</v>
      </c>
      <c r="AG67" s="77">
        <v>16</v>
      </c>
      <c r="AH67" s="77">
        <v>8</v>
      </c>
      <c r="AI67" s="77">
        <v>5</v>
      </c>
      <c r="AJ67" s="77">
        <v>15</v>
      </c>
      <c r="AK67" s="77">
        <v>9</v>
      </c>
      <c r="AL67" s="77">
        <v>11</v>
      </c>
      <c r="AN67" s="5">
        <v>7</v>
      </c>
      <c r="AO67" s="5">
        <v>17</v>
      </c>
      <c r="AP67" s="5">
        <v>29</v>
      </c>
      <c r="AQ67" s="5">
        <v>24</v>
      </c>
      <c r="AR67" s="5">
        <v>5</v>
      </c>
      <c r="AS67" s="5">
        <v>2</v>
      </c>
      <c r="AT67" s="5">
        <v>1</v>
      </c>
      <c r="AU67" s="5">
        <v>4</v>
      </c>
      <c r="AV67" s="5">
        <v>2</v>
      </c>
      <c r="AW67" s="5">
        <v>3</v>
      </c>
      <c r="AX67"/>
      <c r="AY67"/>
      <c r="AZ67">
        <f t="shared" si="49"/>
        <v>8.5</v>
      </c>
      <c r="BA67">
        <f t="shared" si="50"/>
        <v>17.5</v>
      </c>
      <c r="BB67">
        <f t="shared" si="50"/>
        <v>24.75</v>
      </c>
      <c r="BC67">
        <f t="shared" si="50"/>
        <v>20.5</v>
      </c>
      <c r="BD67">
        <f t="shared" si="50"/>
        <v>9</v>
      </c>
      <c r="BE67">
        <f t="shared" si="50"/>
        <v>2.5</v>
      </c>
      <c r="BF67">
        <f t="shared" si="50"/>
        <v>2</v>
      </c>
      <c r="BG67">
        <f t="shared" si="50"/>
        <v>2.75</v>
      </c>
      <c r="BH67">
        <f t="shared" si="50"/>
        <v>2.75</v>
      </c>
      <c r="BI67">
        <f t="shared" si="51"/>
        <v>3.75</v>
      </c>
      <c r="BJ67"/>
      <c r="BL67" s="5">
        <v>8</v>
      </c>
      <c r="BM67" s="5">
        <v>18</v>
      </c>
      <c r="BN67" s="5">
        <v>30</v>
      </c>
      <c r="BO67" s="5">
        <v>25</v>
      </c>
      <c r="BP67" s="5">
        <v>5</v>
      </c>
      <c r="BQ67" s="5">
        <v>2</v>
      </c>
      <c r="BR67" s="5">
        <v>2</v>
      </c>
      <c r="BS67" s="5">
        <v>5</v>
      </c>
      <c r="BT67" s="5">
        <v>3</v>
      </c>
      <c r="BU67" s="5">
        <v>3</v>
      </c>
      <c r="BW67" t="s">
        <v>48</v>
      </c>
      <c r="BX67" s="77" t="s">
        <v>60</v>
      </c>
      <c r="BY67">
        <f t="shared" si="52"/>
        <v>30</v>
      </c>
      <c r="BZ67">
        <f t="shared" si="53"/>
        <v>2</v>
      </c>
      <c r="CA67" s="27">
        <f t="shared" si="54"/>
        <v>9</v>
      </c>
      <c r="CC67">
        <f t="shared" si="55"/>
        <v>0</v>
      </c>
      <c r="CD67">
        <f t="shared" si="55"/>
        <v>1</v>
      </c>
      <c r="CE67">
        <f t="shared" si="55"/>
        <v>1</v>
      </c>
      <c r="CF67">
        <f t="shared" si="55"/>
        <v>1</v>
      </c>
      <c r="CG67">
        <f t="shared" si="55"/>
        <v>0</v>
      </c>
      <c r="CH67">
        <f t="shared" si="55"/>
        <v>0</v>
      </c>
      <c r="CI67">
        <f t="shared" si="55"/>
        <v>0</v>
      </c>
      <c r="CJ67">
        <f t="shared" si="55"/>
        <v>0</v>
      </c>
      <c r="CK67">
        <f t="shared" si="55"/>
        <v>0</v>
      </c>
      <c r="CL67">
        <f t="shared" si="55"/>
        <v>0</v>
      </c>
      <c r="CM67" s="5" t="s">
        <v>395</v>
      </c>
      <c r="CO67">
        <f t="shared" si="56"/>
        <v>24.75</v>
      </c>
      <c r="CP67">
        <f t="shared" si="57"/>
        <v>2</v>
      </c>
      <c r="CQ67" s="27">
        <f t="shared" si="58"/>
        <v>7.6875</v>
      </c>
      <c r="CR67"/>
      <c r="CS67">
        <f t="shared" si="59"/>
        <v>1</v>
      </c>
      <c r="CT67">
        <f t="shared" si="59"/>
        <v>1</v>
      </c>
      <c r="CU67">
        <f t="shared" si="59"/>
        <v>1</v>
      </c>
      <c r="CV67">
        <f t="shared" si="59"/>
        <v>1</v>
      </c>
      <c r="CW67">
        <f t="shared" si="59"/>
        <v>1</v>
      </c>
      <c r="CX67">
        <f t="shared" si="59"/>
        <v>0</v>
      </c>
      <c r="CY67">
        <f t="shared" si="59"/>
        <v>0</v>
      </c>
      <c r="CZ67">
        <f t="shared" si="59"/>
        <v>0</v>
      </c>
      <c r="DA67">
        <f t="shared" si="59"/>
        <v>0</v>
      </c>
      <c r="DB67">
        <f t="shared" si="59"/>
        <v>0</v>
      </c>
      <c r="DC67" s="8">
        <f aca="true" t="shared" si="60" ref="DC67:DC130">SUM(CS67:DB67)</f>
        <v>5</v>
      </c>
      <c r="DD67" s="5" t="s">
        <v>395</v>
      </c>
      <c r="DE67" s="74">
        <v>450</v>
      </c>
      <c r="DF67" s="74"/>
      <c r="DG67" s="53"/>
      <c r="DH67" s="53"/>
      <c r="DI67" s="53"/>
      <c r="DJ67" s="53"/>
      <c r="DK67" s="53"/>
      <c r="DL67" s="53"/>
      <c r="DP67" s="53"/>
      <c r="DQ67" s="55"/>
      <c r="EJ67" s="53"/>
      <c r="EK67" s="55"/>
    </row>
    <row r="68" spans="1:141" s="5" customFormat="1" ht="12.75">
      <c r="A68" s="53">
        <v>10</v>
      </c>
      <c r="B68" s="74">
        <v>450</v>
      </c>
      <c r="C68" t="s">
        <v>45</v>
      </c>
      <c r="D68" s="5" t="s">
        <v>306</v>
      </c>
      <c r="E68" t="s">
        <v>396</v>
      </c>
      <c r="F68" s="53">
        <v>5.5</v>
      </c>
      <c r="G68" s="53">
        <v>0.1</v>
      </c>
      <c r="H68" s="74">
        <v>442</v>
      </c>
      <c r="I68" s="74">
        <v>66</v>
      </c>
      <c r="J68" s="74"/>
      <c r="K68" s="77">
        <v>9.9</v>
      </c>
      <c r="L68" s="74">
        <v>2</v>
      </c>
      <c r="M68" s="77"/>
      <c r="N68" s="28">
        <f>(K68-K65)/K65</f>
        <v>0.5000000000000001</v>
      </c>
      <c r="O68" s="5">
        <v>27</v>
      </c>
      <c r="P68" s="28">
        <f>(O68-O65)/O65</f>
        <v>0.6875</v>
      </c>
      <c r="Q68" s="74">
        <v>3</v>
      </c>
      <c r="R68" s="12">
        <v>1</v>
      </c>
      <c r="S68" s="77">
        <v>23.8</v>
      </c>
      <c r="T68" s="29">
        <f>(S68-S65)/S65</f>
        <v>0.10697674418604654</v>
      </c>
      <c r="W68" s="5" t="s">
        <v>199</v>
      </c>
      <c r="X68" s="5" t="s">
        <v>199</v>
      </c>
      <c r="Y68" s="5" t="s">
        <v>198</v>
      </c>
      <c r="Z68" s="8">
        <v>0</v>
      </c>
      <c r="AA68" t="s">
        <v>396</v>
      </c>
      <c r="AC68" s="77">
        <v>30</v>
      </c>
      <c r="AD68" s="77">
        <v>87</v>
      </c>
      <c r="AE68" s="77">
        <v>126</v>
      </c>
      <c r="AF68" s="77">
        <v>109</v>
      </c>
      <c r="AG68" s="77">
        <v>16</v>
      </c>
      <c r="AH68" s="77">
        <v>3</v>
      </c>
      <c r="AI68" s="77">
        <v>4</v>
      </c>
      <c r="AJ68" s="77">
        <v>21</v>
      </c>
      <c r="AK68" s="77">
        <v>23</v>
      </c>
      <c r="AL68" s="77">
        <v>23</v>
      </c>
      <c r="AN68" s="77">
        <v>6</v>
      </c>
      <c r="AO68" s="77">
        <v>18</v>
      </c>
      <c r="AP68" s="77">
        <v>27</v>
      </c>
      <c r="AQ68" s="77">
        <v>23</v>
      </c>
      <c r="AR68" s="77">
        <v>3</v>
      </c>
      <c r="AS68" s="77">
        <v>0</v>
      </c>
      <c r="AT68" s="77">
        <v>0</v>
      </c>
      <c r="AU68" s="77">
        <v>4</v>
      </c>
      <c r="AV68" s="77">
        <v>5</v>
      </c>
      <c r="AW68" s="77">
        <v>5</v>
      </c>
      <c r="AX68"/>
      <c r="AY68"/>
      <c r="AZ68">
        <f t="shared" si="49"/>
        <v>8.75</v>
      </c>
      <c r="BA68">
        <f t="shared" si="50"/>
        <v>17.25</v>
      </c>
      <c r="BB68">
        <f t="shared" si="50"/>
        <v>23.75</v>
      </c>
      <c r="BC68">
        <f t="shared" si="50"/>
        <v>19</v>
      </c>
      <c r="BD68">
        <f t="shared" si="50"/>
        <v>7.25</v>
      </c>
      <c r="BE68">
        <f t="shared" si="50"/>
        <v>0.75</v>
      </c>
      <c r="BF68">
        <f t="shared" si="50"/>
        <v>1</v>
      </c>
      <c r="BG68">
        <f t="shared" si="50"/>
        <v>3.25</v>
      </c>
      <c r="BH68">
        <f t="shared" si="50"/>
        <v>4.75</v>
      </c>
      <c r="BI68">
        <f t="shared" si="51"/>
        <v>5.25</v>
      </c>
      <c r="BJ68"/>
      <c r="BL68" s="5">
        <v>7</v>
      </c>
      <c r="BM68" s="5">
        <v>20</v>
      </c>
      <c r="BN68" s="5">
        <v>29</v>
      </c>
      <c r="BO68" s="5">
        <v>25</v>
      </c>
      <c r="BP68" s="5">
        <v>4</v>
      </c>
      <c r="BQ68" s="5">
        <v>1</v>
      </c>
      <c r="BR68" s="5">
        <v>1</v>
      </c>
      <c r="BS68" s="5">
        <v>5</v>
      </c>
      <c r="BT68" s="5">
        <v>5</v>
      </c>
      <c r="BU68" s="5">
        <v>5</v>
      </c>
      <c r="BW68" t="s">
        <v>48</v>
      </c>
      <c r="BX68" s="77" t="s">
        <v>60</v>
      </c>
      <c r="BY68">
        <f t="shared" si="52"/>
        <v>29</v>
      </c>
      <c r="BZ68">
        <f t="shared" si="53"/>
        <v>1</v>
      </c>
      <c r="CA68" s="27">
        <f t="shared" si="54"/>
        <v>8</v>
      </c>
      <c r="CC68">
        <f t="shared" si="55"/>
        <v>0</v>
      </c>
      <c r="CD68">
        <f t="shared" si="55"/>
        <v>1</v>
      </c>
      <c r="CE68">
        <f t="shared" si="55"/>
        <v>1</v>
      </c>
      <c r="CF68">
        <f t="shared" si="55"/>
        <v>1</v>
      </c>
      <c r="CG68">
        <f t="shared" si="55"/>
        <v>0</v>
      </c>
      <c r="CH68">
        <f t="shared" si="55"/>
        <v>0</v>
      </c>
      <c r="CI68">
        <f t="shared" si="55"/>
        <v>0</v>
      </c>
      <c r="CJ68">
        <f t="shared" si="55"/>
        <v>0</v>
      </c>
      <c r="CK68">
        <f t="shared" si="55"/>
        <v>0</v>
      </c>
      <c r="CL68">
        <f t="shared" si="55"/>
        <v>0</v>
      </c>
      <c r="CM68" t="s">
        <v>396</v>
      </c>
      <c r="CO68">
        <f t="shared" si="56"/>
        <v>23.75</v>
      </c>
      <c r="CP68">
        <f t="shared" si="57"/>
        <v>0.75</v>
      </c>
      <c r="CQ68" s="27">
        <f t="shared" si="58"/>
        <v>6.5</v>
      </c>
      <c r="CR68"/>
      <c r="CS68">
        <f t="shared" si="59"/>
        <v>1</v>
      </c>
      <c r="CT68">
        <f t="shared" si="59"/>
        <v>1</v>
      </c>
      <c r="CU68">
        <f t="shared" si="59"/>
        <v>1</v>
      </c>
      <c r="CV68">
        <f t="shared" si="59"/>
        <v>1</v>
      </c>
      <c r="CW68">
        <f t="shared" si="59"/>
        <v>1</v>
      </c>
      <c r="CX68">
        <f t="shared" si="59"/>
        <v>0</v>
      </c>
      <c r="CY68">
        <f t="shared" si="59"/>
        <v>0</v>
      </c>
      <c r="CZ68">
        <f t="shared" si="59"/>
        <v>0</v>
      </c>
      <c r="DA68">
        <f t="shared" si="59"/>
        <v>0</v>
      </c>
      <c r="DB68">
        <f t="shared" si="59"/>
        <v>0</v>
      </c>
      <c r="DC68" s="8">
        <f t="shared" si="60"/>
        <v>5</v>
      </c>
      <c r="DD68" t="s">
        <v>396</v>
      </c>
      <c r="DE68" s="74">
        <v>450</v>
      </c>
      <c r="DF68" s="74"/>
      <c r="DG68" s="53"/>
      <c r="DH68" s="53"/>
      <c r="DI68" s="53"/>
      <c r="DJ68" s="53"/>
      <c r="DK68" s="53"/>
      <c r="DL68" s="53"/>
      <c r="DP68" s="53"/>
      <c r="DQ68" s="55"/>
      <c r="EJ68" s="53"/>
      <c r="EK68" s="55"/>
    </row>
    <row r="69" spans="1:141" s="5" customFormat="1" ht="12.75">
      <c r="A69" s="53">
        <v>10</v>
      </c>
      <c r="B69" s="74">
        <v>450</v>
      </c>
      <c r="C69" t="s">
        <v>45</v>
      </c>
      <c r="D69" s="5" t="s">
        <v>307</v>
      </c>
      <c r="E69" s="5" t="s">
        <v>393</v>
      </c>
      <c r="F69" s="53">
        <v>3.7</v>
      </c>
      <c r="G69" s="53">
        <v>0.1</v>
      </c>
      <c r="H69" s="74">
        <v>340</v>
      </c>
      <c r="I69" s="74">
        <v>59</v>
      </c>
      <c r="J69" s="74"/>
      <c r="K69" s="77">
        <v>6.5</v>
      </c>
      <c r="L69" s="74">
        <v>2</v>
      </c>
      <c r="M69" s="77"/>
      <c r="N69" s="28">
        <f>(K69-K65)/K65</f>
        <v>-0.015151515151515098</v>
      </c>
      <c r="O69" s="5">
        <v>24</v>
      </c>
      <c r="P69" s="28">
        <f>(O69-O65)/O65</f>
        <v>0.5</v>
      </c>
      <c r="Q69" s="74">
        <v>3</v>
      </c>
      <c r="R69" s="12">
        <v>1</v>
      </c>
      <c r="S69" s="77">
        <v>25.5</v>
      </c>
      <c r="T69" s="29">
        <f>(S69-S65)/S65</f>
        <v>0.18604651162790697</v>
      </c>
      <c r="W69" s="8">
        <v>0</v>
      </c>
      <c r="X69" s="5" t="s">
        <v>199</v>
      </c>
      <c r="Y69" s="5" t="s">
        <v>198</v>
      </c>
      <c r="Z69" s="8">
        <v>0</v>
      </c>
      <c r="AA69" s="5" t="s">
        <v>393</v>
      </c>
      <c r="AC69" s="77">
        <v>7</v>
      </c>
      <c r="AD69" s="77">
        <v>54</v>
      </c>
      <c r="AE69" s="77">
        <v>112</v>
      </c>
      <c r="AF69" s="77">
        <v>88</v>
      </c>
      <c r="AG69" s="77">
        <v>15</v>
      </c>
      <c r="AH69" s="77">
        <v>1</v>
      </c>
      <c r="AI69" s="77">
        <v>1</v>
      </c>
      <c r="AJ69" s="77">
        <v>29</v>
      </c>
      <c r="AK69" s="77">
        <v>21</v>
      </c>
      <c r="AL69" s="77">
        <v>12</v>
      </c>
      <c r="AN69" s="5">
        <v>1</v>
      </c>
      <c r="AO69" s="5">
        <v>12</v>
      </c>
      <c r="AP69" s="5">
        <v>24</v>
      </c>
      <c r="AQ69" s="5">
        <v>18</v>
      </c>
      <c r="AR69" s="5">
        <v>2</v>
      </c>
      <c r="AS69" s="5">
        <v>0</v>
      </c>
      <c r="AT69" s="5">
        <v>0</v>
      </c>
      <c r="AU69" s="5">
        <v>6</v>
      </c>
      <c r="AV69" s="5">
        <v>4</v>
      </c>
      <c r="AW69" s="5">
        <v>2</v>
      </c>
      <c r="AX69"/>
      <c r="AY69"/>
      <c r="AZ69">
        <f t="shared" si="49"/>
        <v>4</v>
      </c>
      <c r="BA69">
        <f t="shared" si="50"/>
        <v>12.25</v>
      </c>
      <c r="BB69">
        <f t="shared" si="50"/>
        <v>19.5</v>
      </c>
      <c r="BC69">
        <f t="shared" si="50"/>
        <v>15.5</v>
      </c>
      <c r="BD69">
        <f t="shared" si="50"/>
        <v>5.5</v>
      </c>
      <c r="BE69">
        <f t="shared" si="50"/>
        <v>0.5</v>
      </c>
      <c r="BF69">
        <f t="shared" si="50"/>
        <v>1.5</v>
      </c>
      <c r="BG69">
        <f t="shared" si="50"/>
        <v>4</v>
      </c>
      <c r="BH69">
        <f t="shared" si="50"/>
        <v>4</v>
      </c>
      <c r="BI69">
        <f t="shared" si="51"/>
        <v>2.25</v>
      </c>
      <c r="BJ69"/>
      <c r="BL69" s="5">
        <v>2</v>
      </c>
      <c r="BM69" s="5">
        <v>16</v>
      </c>
      <c r="BN69" s="5">
        <v>33</v>
      </c>
      <c r="BO69" s="5">
        <v>26</v>
      </c>
      <c r="BP69" s="5">
        <v>4</v>
      </c>
      <c r="BQ69" s="5">
        <v>0</v>
      </c>
      <c r="BR69" s="5">
        <v>0</v>
      </c>
      <c r="BS69" s="5">
        <v>9</v>
      </c>
      <c r="BT69" s="5">
        <v>6</v>
      </c>
      <c r="BU69" s="5">
        <v>4</v>
      </c>
      <c r="BW69" t="s">
        <v>48</v>
      </c>
      <c r="BX69" s="77" t="s">
        <v>60</v>
      </c>
      <c r="BY69">
        <f t="shared" si="52"/>
        <v>33</v>
      </c>
      <c r="BZ69">
        <f t="shared" si="53"/>
        <v>0</v>
      </c>
      <c r="CA69" s="27">
        <f t="shared" si="54"/>
        <v>8.25</v>
      </c>
      <c r="CC69">
        <f t="shared" si="55"/>
        <v>0</v>
      </c>
      <c r="CD69">
        <f t="shared" si="55"/>
        <v>1</v>
      </c>
      <c r="CE69">
        <f t="shared" si="55"/>
        <v>1</v>
      </c>
      <c r="CF69">
        <f t="shared" si="55"/>
        <v>1</v>
      </c>
      <c r="CG69">
        <f t="shared" si="55"/>
        <v>0</v>
      </c>
      <c r="CH69">
        <f t="shared" si="55"/>
        <v>0</v>
      </c>
      <c r="CI69">
        <f t="shared" si="55"/>
        <v>0</v>
      </c>
      <c r="CJ69">
        <f t="shared" si="55"/>
        <v>1</v>
      </c>
      <c r="CK69">
        <f t="shared" si="55"/>
        <v>0</v>
      </c>
      <c r="CL69">
        <f t="shared" si="55"/>
        <v>0</v>
      </c>
      <c r="CM69" s="5" t="s">
        <v>393</v>
      </c>
      <c r="CO69">
        <f t="shared" si="56"/>
        <v>19.5</v>
      </c>
      <c r="CP69">
        <f t="shared" si="57"/>
        <v>0.5</v>
      </c>
      <c r="CQ69" s="27">
        <f t="shared" si="58"/>
        <v>5.25</v>
      </c>
      <c r="CR69"/>
      <c r="CS69">
        <f t="shared" si="59"/>
        <v>0</v>
      </c>
      <c r="CT69">
        <f t="shared" si="59"/>
        <v>1</v>
      </c>
      <c r="CU69">
        <f t="shared" si="59"/>
        <v>1</v>
      </c>
      <c r="CV69">
        <f t="shared" si="59"/>
        <v>1</v>
      </c>
      <c r="CW69">
        <f t="shared" si="59"/>
        <v>1</v>
      </c>
      <c r="CX69">
        <f t="shared" si="59"/>
        <v>0</v>
      </c>
      <c r="CY69">
        <f t="shared" si="59"/>
        <v>0</v>
      </c>
      <c r="CZ69">
        <f t="shared" si="59"/>
        <v>0</v>
      </c>
      <c r="DA69">
        <f t="shared" si="59"/>
        <v>0</v>
      </c>
      <c r="DB69">
        <f t="shared" si="59"/>
        <v>0</v>
      </c>
      <c r="DC69" s="8">
        <f t="shared" si="60"/>
        <v>4</v>
      </c>
      <c r="DD69" s="5" t="s">
        <v>393</v>
      </c>
      <c r="DE69" s="74">
        <v>450</v>
      </c>
      <c r="DF69" s="74"/>
      <c r="DG69" s="53"/>
      <c r="DH69" s="53"/>
      <c r="DI69" s="53"/>
      <c r="DJ69" s="53"/>
      <c r="DK69" s="53"/>
      <c r="DL69" s="53"/>
      <c r="DP69" s="53"/>
      <c r="DQ69" s="55"/>
      <c r="EJ69" s="53"/>
      <c r="EK69" s="55"/>
    </row>
    <row r="70" spans="1:141" s="5" customFormat="1" ht="12.75">
      <c r="A70" s="53">
        <v>10</v>
      </c>
      <c r="B70" s="74">
        <v>450</v>
      </c>
      <c r="C70" t="s">
        <v>45</v>
      </c>
      <c r="D70" s="77" t="s">
        <v>304</v>
      </c>
      <c r="E70" t="s">
        <v>394</v>
      </c>
      <c r="F70" s="53">
        <v>2.9</v>
      </c>
      <c r="G70" s="53">
        <v>0</v>
      </c>
      <c r="H70" s="74">
        <v>172</v>
      </c>
      <c r="I70" s="74">
        <v>27</v>
      </c>
      <c r="J70" s="74"/>
      <c r="K70" s="77">
        <v>6.5</v>
      </c>
      <c r="L70" s="74">
        <v>3</v>
      </c>
      <c r="M70" s="77"/>
      <c r="N70" s="28">
        <f>(K70-K65)/K65</f>
        <v>-0.015151515151515098</v>
      </c>
      <c r="O70" s="5">
        <v>21</v>
      </c>
      <c r="P70" s="28">
        <f>(O70-O65)/O65</f>
        <v>0.3125</v>
      </c>
      <c r="Q70" s="74">
        <v>4</v>
      </c>
      <c r="R70" s="12">
        <v>0</v>
      </c>
      <c r="S70" s="77">
        <v>21</v>
      </c>
      <c r="T70" s="29">
        <f>(S70-S65)/S65</f>
        <v>-0.023255813953488372</v>
      </c>
      <c r="W70" s="8">
        <v>0</v>
      </c>
      <c r="X70" s="8">
        <v>0</v>
      </c>
      <c r="Y70" s="5" t="s">
        <v>198</v>
      </c>
      <c r="Z70" s="53"/>
      <c r="AA70" t="s">
        <v>394</v>
      </c>
      <c r="AC70" s="77">
        <v>1</v>
      </c>
      <c r="AD70" s="77">
        <v>15</v>
      </c>
      <c r="AE70" s="77">
        <v>47</v>
      </c>
      <c r="AF70" s="77">
        <v>54</v>
      </c>
      <c r="AG70" s="77">
        <v>10</v>
      </c>
      <c r="AH70" s="77">
        <v>5</v>
      </c>
      <c r="AI70" s="77">
        <v>5</v>
      </c>
      <c r="AJ70" s="77">
        <v>5</v>
      </c>
      <c r="AK70" s="77">
        <v>19</v>
      </c>
      <c r="AL70" s="77">
        <v>11</v>
      </c>
      <c r="AN70" s="5">
        <v>0</v>
      </c>
      <c r="AO70" s="5">
        <v>6</v>
      </c>
      <c r="AP70" s="5">
        <v>19</v>
      </c>
      <c r="AQ70" s="5">
        <v>21</v>
      </c>
      <c r="AR70" s="5">
        <v>3</v>
      </c>
      <c r="AS70" s="5">
        <v>2</v>
      </c>
      <c r="AT70" s="5">
        <v>2</v>
      </c>
      <c r="AU70" s="5">
        <v>2</v>
      </c>
      <c r="AV70" s="5">
        <v>8</v>
      </c>
      <c r="AW70" s="5">
        <v>4</v>
      </c>
      <c r="AX70"/>
      <c r="AY70"/>
      <c r="AZ70">
        <f t="shared" si="49"/>
        <v>2.5</v>
      </c>
      <c r="BA70">
        <f t="shared" si="50"/>
        <v>7.75</v>
      </c>
      <c r="BB70">
        <f t="shared" si="50"/>
        <v>16.25</v>
      </c>
      <c r="BC70">
        <f t="shared" si="50"/>
        <v>16</v>
      </c>
      <c r="BD70">
        <f t="shared" si="50"/>
        <v>7.25</v>
      </c>
      <c r="BE70">
        <f t="shared" si="50"/>
        <v>2.25</v>
      </c>
      <c r="BF70">
        <f t="shared" si="50"/>
        <v>2</v>
      </c>
      <c r="BG70">
        <f t="shared" si="50"/>
        <v>3.5</v>
      </c>
      <c r="BH70">
        <f t="shared" si="50"/>
        <v>5.5</v>
      </c>
      <c r="BI70">
        <f t="shared" si="51"/>
        <v>4</v>
      </c>
      <c r="BJ70"/>
      <c r="BL70" s="5">
        <v>1</v>
      </c>
      <c r="BM70" s="5">
        <v>9</v>
      </c>
      <c r="BN70" s="5">
        <v>27</v>
      </c>
      <c r="BO70" s="5">
        <v>31</v>
      </c>
      <c r="BP70" s="5">
        <v>6</v>
      </c>
      <c r="BQ70" s="5">
        <v>3</v>
      </c>
      <c r="BR70" s="5">
        <v>3</v>
      </c>
      <c r="BS70" s="5">
        <v>3</v>
      </c>
      <c r="BT70" s="5">
        <v>11</v>
      </c>
      <c r="BU70" s="5">
        <v>6</v>
      </c>
      <c r="BW70" t="s">
        <v>48</v>
      </c>
      <c r="BX70" s="77" t="s">
        <v>60</v>
      </c>
      <c r="BY70">
        <f t="shared" si="52"/>
        <v>31</v>
      </c>
      <c r="BZ70">
        <f t="shared" si="53"/>
        <v>1</v>
      </c>
      <c r="CA70" s="27">
        <f t="shared" si="54"/>
        <v>8.5</v>
      </c>
      <c r="CC70">
        <f t="shared" si="55"/>
        <v>0</v>
      </c>
      <c r="CD70">
        <f t="shared" si="55"/>
        <v>1</v>
      </c>
      <c r="CE70">
        <f t="shared" si="55"/>
        <v>1</v>
      </c>
      <c r="CF70">
        <f t="shared" si="55"/>
        <v>1</v>
      </c>
      <c r="CG70">
        <f t="shared" si="55"/>
        <v>0</v>
      </c>
      <c r="CH70">
        <f t="shared" si="55"/>
        <v>0</v>
      </c>
      <c r="CI70">
        <f t="shared" si="55"/>
        <v>0</v>
      </c>
      <c r="CJ70">
        <f t="shared" si="55"/>
        <v>0</v>
      </c>
      <c r="CK70">
        <f t="shared" si="55"/>
        <v>1</v>
      </c>
      <c r="CL70">
        <f t="shared" si="55"/>
        <v>0</v>
      </c>
      <c r="CM70" t="s">
        <v>394</v>
      </c>
      <c r="CO70">
        <f t="shared" si="56"/>
        <v>16.25</v>
      </c>
      <c r="CP70">
        <f t="shared" si="57"/>
        <v>2</v>
      </c>
      <c r="CQ70" s="27">
        <f t="shared" si="58"/>
        <v>5.5625</v>
      </c>
      <c r="CR70"/>
      <c r="CS70">
        <f t="shared" si="59"/>
        <v>0</v>
      </c>
      <c r="CT70">
        <f t="shared" si="59"/>
        <v>1</v>
      </c>
      <c r="CU70">
        <f t="shared" si="59"/>
        <v>1</v>
      </c>
      <c r="CV70">
        <f t="shared" si="59"/>
        <v>1</v>
      </c>
      <c r="CW70">
        <f t="shared" si="59"/>
        <v>1</v>
      </c>
      <c r="CX70">
        <f t="shared" si="59"/>
        <v>0</v>
      </c>
      <c r="CY70">
        <f t="shared" si="59"/>
        <v>0</v>
      </c>
      <c r="CZ70">
        <f t="shared" si="59"/>
        <v>0</v>
      </c>
      <c r="DA70">
        <f t="shared" si="59"/>
        <v>0</v>
      </c>
      <c r="DB70">
        <f t="shared" si="59"/>
        <v>0</v>
      </c>
      <c r="DC70" s="8">
        <f t="shared" si="60"/>
        <v>4</v>
      </c>
      <c r="DD70" t="s">
        <v>394</v>
      </c>
      <c r="DE70" s="74">
        <v>450</v>
      </c>
      <c r="DF70" s="74"/>
      <c r="DG70" s="53"/>
      <c r="DH70" s="53"/>
      <c r="DI70" s="53"/>
      <c r="DJ70" s="53"/>
      <c r="DK70" s="53"/>
      <c r="DL70" s="53"/>
      <c r="DP70" s="53"/>
      <c r="DQ70" s="55"/>
      <c r="EJ70" s="53"/>
      <c r="EK70" s="55"/>
    </row>
    <row r="71" spans="1:141" s="5" customFormat="1" ht="12.75">
      <c r="A71" s="33"/>
      <c r="B71" s="33"/>
      <c r="C71" s="3"/>
      <c r="D71" s="3"/>
      <c r="E71" s="3"/>
      <c r="F71" s="33"/>
      <c r="G71" s="33"/>
      <c r="H71" s="33"/>
      <c r="I71" s="33"/>
      <c r="J71" s="33"/>
      <c r="K71" s="3"/>
      <c r="L71" s="33"/>
      <c r="M71" s="3"/>
      <c r="N71" s="88"/>
      <c r="O71" s="3" t="s">
        <v>51</v>
      </c>
      <c r="P71" s="88"/>
      <c r="Q71" s="33"/>
      <c r="R71" s="36"/>
      <c r="S71" s="3"/>
      <c r="T71" s="88"/>
      <c r="U71" s="3"/>
      <c r="V71" s="3"/>
      <c r="W71" s="3"/>
      <c r="X71" s="3"/>
      <c r="Y71" s="3"/>
      <c r="Z71" s="3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87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 s="8" t="s">
        <v>51</v>
      </c>
      <c r="DD71" s="3"/>
      <c r="DE71" s="33"/>
      <c r="DF71" s="74"/>
      <c r="DG71" s="53"/>
      <c r="DH71" s="53"/>
      <c r="DI71" s="53"/>
      <c r="DJ71" s="53"/>
      <c r="DK71" s="53"/>
      <c r="DL71" s="53"/>
      <c r="DP71" s="53"/>
      <c r="DQ71" s="55"/>
      <c r="EJ71" s="53"/>
      <c r="EK71" s="55"/>
    </row>
    <row r="72" spans="1:141" s="5" customFormat="1" ht="12.75">
      <c r="A72" s="53"/>
      <c r="B72" s="53"/>
      <c r="F72" s="53"/>
      <c r="G72" s="53"/>
      <c r="H72" s="53"/>
      <c r="I72" s="53"/>
      <c r="J72" s="53"/>
      <c r="L72" s="53"/>
      <c r="N72" s="11"/>
      <c r="O72" s="5" t="s">
        <v>51</v>
      </c>
      <c r="P72" s="11"/>
      <c r="Q72" s="53"/>
      <c r="R72" s="57"/>
      <c r="T72" s="11"/>
      <c r="Z72" s="53"/>
      <c r="AX72"/>
      <c r="AY72"/>
      <c r="AZ72"/>
      <c r="BA72"/>
      <c r="BB72"/>
      <c r="BC72"/>
      <c r="BD72"/>
      <c r="BE72"/>
      <c r="BF72"/>
      <c r="BG72"/>
      <c r="BH72"/>
      <c r="BI72"/>
      <c r="BJ72"/>
      <c r="CA72" s="90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 s="8" t="s">
        <v>51</v>
      </c>
      <c r="DE72" s="53"/>
      <c r="DF72" s="74"/>
      <c r="DG72" s="53"/>
      <c r="DH72" s="53"/>
      <c r="DI72" s="53"/>
      <c r="DJ72" s="53"/>
      <c r="DK72" s="53"/>
      <c r="DL72" s="53"/>
      <c r="DP72" s="53"/>
      <c r="DQ72" s="55"/>
      <c r="EJ72" s="53"/>
      <c r="EK72" s="55"/>
    </row>
    <row r="73" spans="1:141" s="5" customFormat="1" ht="12.75">
      <c r="A73" s="8">
        <v>11</v>
      </c>
      <c r="B73" s="8">
        <v>451</v>
      </c>
      <c r="C73" t="s">
        <v>45</v>
      </c>
      <c r="D73" t="s">
        <v>82</v>
      </c>
      <c r="E73" t="s">
        <v>47</v>
      </c>
      <c r="F73" s="8">
        <v>0</v>
      </c>
      <c r="G73" s="8">
        <v>0</v>
      </c>
      <c r="H73" s="8">
        <v>340</v>
      </c>
      <c r="I73" s="8">
        <v>69</v>
      </c>
      <c r="J73" s="8"/>
      <c r="K73">
        <v>7.4</v>
      </c>
      <c r="L73" s="8">
        <v>2</v>
      </c>
      <c r="M73" s="23" t="e">
        <f>(K73-F73)/F73</f>
        <v>#DIV/0!</v>
      </c>
      <c r="N73" s="40"/>
      <c r="O73">
        <v>20</v>
      </c>
      <c r="P73" s="40"/>
      <c r="Q73" s="8">
        <v>2</v>
      </c>
      <c r="R73" s="12"/>
      <c r="S73">
        <v>21.8</v>
      </c>
      <c r="T73" s="40"/>
      <c r="U73"/>
      <c r="V73"/>
      <c r="W73"/>
      <c r="X73"/>
      <c r="Y73"/>
      <c r="Z73" s="8"/>
      <c r="AA73" t="s">
        <v>47</v>
      </c>
      <c r="AB73"/>
      <c r="AC73">
        <v>12</v>
      </c>
      <c r="AD73">
        <v>20</v>
      </c>
      <c r="AE73">
        <v>16</v>
      </c>
      <c r="AF73">
        <v>9</v>
      </c>
      <c r="AG73">
        <v>1</v>
      </c>
      <c r="AH73">
        <v>0</v>
      </c>
      <c r="AI73">
        <v>0</v>
      </c>
      <c r="AJ73">
        <v>1</v>
      </c>
      <c r="AK73">
        <v>3</v>
      </c>
      <c r="AL73">
        <v>6</v>
      </c>
      <c r="AM73"/>
      <c r="AN73">
        <v>12</v>
      </c>
      <c r="AO73">
        <v>20</v>
      </c>
      <c r="AP73">
        <v>16</v>
      </c>
      <c r="AQ73">
        <v>9</v>
      </c>
      <c r="AR73">
        <v>1</v>
      </c>
      <c r="AS73">
        <v>0</v>
      </c>
      <c r="AT73">
        <v>0</v>
      </c>
      <c r="AU73">
        <v>1</v>
      </c>
      <c r="AV73">
        <v>3</v>
      </c>
      <c r="AW73">
        <v>6</v>
      </c>
      <c r="AX73"/>
      <c r="AY73"/>
      <c r="AZ73">
        <f aca="true" t="shared" si="61" ref="AZ73:AZ79">(AW73+2*AN73+AO73)/4</f>
        <v>12.5</v>
      </c>
      <c r="BA73">
        <f aca="true" t="shared" si="62" ref="BA73:BH79">(AN73+2*AO73+AP73)/4</f>
        <v>17</v>
      </c>
      <c r="BB73">
        <f t="shared" si="62"/>
        <v>15.25</v>
      </c>
      <c r="BC73">
        <f t="shared" si="62"/>
        <v>8.75</v>
      </c>
      <c r="BD73">
        <f t="shared" si="62"/>
        <v>2.75</v>
      </c>
      <c r="BE73">
        <f t="shared" si="62"/>
        <v>0.25</v>
      </c>
      <c r="BF73">
        <f t="shared" si="62"/>
        <v>0.25</v>
      </c>
      <c r="BG73">
        <f t="shared" si="62"/>
        <v>1.25</v>
      </c>
      <c r="BH73">
        <f t="shared" si="62"/>
        <v>3.25</v>
      </c>
      <c r="BI73">
        <f aca="true" t="shared" si="63" ref="BI73:BI79">(AV73+2*AW73+AN73)/4</f>
        <v>6.75</v>
      </c>
      <c r="BJ73"/>
      <c r="BK73"/>
      <c r="BL73">
        <v>17</v>
      </c>
      <c r="BM73">
        <v>27</v>
      </c>
      <c r="BN73">
        <v>22</v>
      </c>
      <c r="BO73">
        <v>13</v>
      </c>
      <c r="BP73">
        <v>3</v>
      </c>
      <c r="BQ73">
        <v>1</v>
      </c>
      <c r="BR73">
        <v>1</v>
      </c>
      <c r="BS73">
        <v>2</v>
      </c>
      <c r="BT73">
        <v>5</v>
      </c>
      <c r="BU73">
        <v>9</v>
      </c>
      <c r="BV73"/>
      <c r="BW73" t="s">
        <v>48</v>
      </c>
      <c r="BX73" t="s">
        <v>60</v>
      </c>
      <c r="BY73">
        <f aca="true" t="shared" si="64" ref="BY73:BY79">MAX(BL73:BU73)</f>
        <v>27</v>
      </c>
      <c r="BZ73">
        <f aca="true" t="shared" si="65" ref="BZ73:BZ79">MIN(BL73:BU73)</f>
        <v>1</v>
      </c>
      <c r="CA73" s="27">
        <f aca="true" t="shared" si="66" ref="CA73:CA79">(BY73-BZ73)/4+BZ73</f>
        <v>7.5</v>
      </c>
      <c r="CB73"/>
      <c r="CC73">
        <f aca="true" t="shared" si="67" ref="CC73:CL79">IF(BL73&gt;$CA73,1,0)</f>
        <v>1</v>
      </c>
      <c r="CD73">
        <f t="shared" si="67"/>
        <v>1</v>
      </c>
      <c r="CE73">
        <f t="shared" si="67"/>
        <v>1</v>
      </c>
      <c r="CF73">
        <f t="shared" si="67"/>
        <v>1</v>
      </c>
      <c r="CG73">
        <f t="shared" si="67"/>
        <v>0</v>
      </c>
      <c r="CH73">
        <f t="shared" si="67"/>
        <v>0</v>
      </c>
      <c r="CI73">
        <f t="shared" si="67"/>
        <v>0</v>
      </c>
      <c r="CJ73">
        <f t="shared" si="67"/>
        <v>0</v>
      </c>
      <c r="CK73">
        <f t="shared" si="67"/>
        <v>0</v>
      </c>
      <c r="CL73">
        <f t="shared" si="67"/>
        <v>1</v>
      </c>
      <c r="CM73" t="s">
        <v>47</v>
      </c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 s="8">
        <v>451</v>
      </c>
      <c r="DD73" t="s">
        <v>47</v>
      </c>
      <c r="DE73" s="8">
        <v>451</v>
      </c>
      <c r="DF73" s="103"/>
      <c r="DG73" s="53"/>
      <c r="DH73" s="53"/>
      <c r="DI73" s="53"/>
      <c r="DJ73" s="53"/>
      <c r="DK73" s="53"/>
      <c r="DL73" s="53"/>
      <c r="DP73" s="53"/>
      <c r="DQ73" s="55"/>
      <c r="EJ73" s="53"/>
      <c r="EK73" s="55"/>
    </row>
    <row r="74" spans="1:141" s="5" customFormat="1" ht="12.75">
      <c r="A74" s="53">
        <v>11</v>
      </c>
      <c r="B74" s="74">
        <v>451</v>
      </c>
      <c r="C74" t="s">
        <v>45</v>
      </c>
      <c r="D74" s="5" t="s">
        <v>308</v>
      </c>
      <c r="E74" s="5" t="s">
        <v>47</v>
      </c>
      <c r="F74" s="53">
        <v>4.1</v>
      </c>
      <c r="G74" s="53">
        <v>0.1</v>
      </c>
      <c r="H74" s="74">
        <v>262</v>
      </c>
      <c r="I74" s="74">
        <v>55</v>
      </c>
      <c r="J74" s="74"/>
      <c r="K74" s="77">
        <v>6.6</v>
      </c>
      <c r="L74" s="74">
        <v>1</v>
      </c>
      <c r="M74" s="23">
        <f>(K74-F74)/F74</f>
        <v>0.6097560975609757</v>
      </c>
      <c r="N74" s="91"/>
      <c r="O74" s="5">
        <v>17</v>
      </c>
      <c r="P74" s="11"/>
      <c r="Q74" s="74">
        <v>2</v>
      </c>
      <c r="R74" s="92"/>
      <c r="S74" s="77">
        <v>19.2</v>
      </c>
      <c r="T74" s="91"/>
      <c r="Z74" s="53"/>
      <c r="AA74" s="5" t="s">
        <v>47</v>
      </c>
      <c r="AC74" s="77">
        <v>53</v>
      </c>
      <c r="AD74" s="77">
        <v>66</v>
      </c>
      <c r="AE74" s="77">
        <v>40</v>
      </c>
      <c r="AF74" s="77">
        <v>26</v>
      </c>
      <c r="AG74" s="77">
        <v>8</v>
      </c>
      <c r="AH74" s="77">
        <v>6</v>
      </c>
      <c r="AI74" s="77">
        <v>6</v>
      </c>
      <c r="AJ74" s="77">
        <v>5</v>
      </c>
      <c r="AK74" s="77">
        <v>20</v>
      </c>
      <c r="AL74" s="77">
        <v>32</v>
      </c>
      <c r="AN74" s="5">
        <v>13</v>
      </c>
      <c r="AO74" s="5">
        <v>17</v>
      </c>
      <c r="AP74" s="5">
        <v>10</v>
      </c>
      <c r="AQ74" s="5">
        <v>6</v>
      </c>
      <c r="AR74" s="5">
        <v>2</v>
      </c>
      <c r="AS74" s="5">
        <v>1</v>
      </c>
      <c r="AT74" s="5">
        <v>1</v>
      </c>
      <c r="AU74" s="5">
        <v>1</v>
      </c>
      <c r="AV74" s="5">
        <v>5</v>
      </c>
      <c r="AW74" s="5">
        <v>8</v>
      </c>
      <c r="AX74"/>
      <c r="AY74"/>
      <c r="AZ74">
        <f t="shared" si="61"/>
        <v>12.75</v>
      </c>
      <c r="BA74">
        <f t="shared" si="62"/>
        <v>14.25</v>
      </c>
      <c r="BB74">
        <f t="shared" si="62"/>
        <v>10.75</v>
      </c>
      <c r="BC74">
        <f t="shared" si="62"/>
        <v>6</v>
      </c>
      <c r="BD74">
        <f t="shared" si="62"/>
        <v>2.75</v>
      </c>
      <c r="BE74">
        <f t="shared" si="62"/>
        <v>1.25</v>
      </c>
      <c r="BF74">
        <f t="shared" si="62"/>
        <v>1</v>
      </c>
      <c r="BG74">
        <f t="shared" si="62"/>
        <v>2</v>
      </c>
      <c r="BH74">
        <f t="shared" si="62"/>
        <v>4.75</v>
      </c>
      <c r="BI74">
        <f t="shared" si="63"/>
        <v>8.5</v>
      </c>
      <c r="BJ74"/>
      <c r="BL74" s="5">
        <v>20</v>
      </c>
      <c r="BM74" s="5">
        <v>25</v>
      </c>
      <c r="BN74" s="5">
        <v>15</v>
      </c>
      <c r="BO74" s="5">
        <v>10</v>
      </c>
      <c r="BP74" s="5">
        <v>3</v>
      </c>
      <c r="BQ74" s="5">
        <v>2</v>
      </c>
      <c r="BR74" s="5">
        <v>2</v>
      </c>
      <c r="BS74" s="5">
        <v>2</v>
      </c>
      <c r="BT74" s="5">
        <v>8</v>
      </c>
      <c r="BU74" s="5">
        <v>12</v>
      </c>
      <c r="BW74" t="s">
        <v>48</v>
      </c>
      <c r="BX74" s="5" t="s">
        <v>60</v>
      </c>
      <c r="BY74">
        <f t="shared" si="64"/>
        <v>25</v>
      </c>
      <c r="BZ74">
        <f t="shared" si="65"/>
        <v>2</v>
      </c>
      <c r="CA74" s="27">
        <f t="shared" si="66"/>
        <v>7.75</v>
      </c>
      <c r="CC74">
        <f t="shared" si="67"/>
        <v>1</v>
      </c>
      <c r="CD74">
        <f t="shared" si="67"/>
        <v>1</v>
      </c>
      <c r="CE74">
        <f t="shared" si="67"/>
        <v>1</v>
      </c>
      <c r="CF74">
        <f t="shared" si="67"/>
        <v>1</v>
      </c>
      <c r="CG74">
        <f t="shared" si="67"/>
        <v>0</v>
      </c>
      <c r="CH74">
        <f t="shared" si="67"/>
        <v>0</v>
      </c>
      <c r="CI74">
        <f t="shared" si="67"/>
        <v>0</v>
      </c>
      <c r="CJ74">
        <f t="shared" si="67"/>
        <v>0</v>
      </c>
      <c r="CK74">
        <f t="shared" si="67"/>
        <v>1</v>
      </c>
      <c r="CL74">
        <f t="shared" si="67"/>
        <v>1</v>
      </c>
      <c r="CM74" s="5" t="s">
        <v>47</v>
      </c>
      <c r="CN74" s="5" t="s">
        <v>60</v>
      </c>
      <c r="CO74">
        <f aca="true" t="shared" si="68" ref="CO74:CO79">MAX(AZ74:BI74)</f>
        <v>14.25</v>
      </c>
      <c r="CP74">
        <f aca="true" t="shared" si="69" ref="CP74:CP79">MIN(AZ74:BI74)</f>
        <v>1</v>
      </c>
      <c r="CQ74" s="27">
        <f aca="true" t="shared" si="70" ref="CQ74:CQ79">(CO74-CP74)/4+CP74</f>
        <v>4.3125</v>
      </c>
      <c r="CR74"/>
      <c r="CS74">
        <f aca="true" t="shared" si="71" ref="CS74:DB79">IF(AZ74&gt;$CQ74,1,0)</f>
        <v>1</v>
      </c>
      <c r="CT74">
        <f t="shared" si="71"/>
        <v>1</v>
      </c>
      <c r="CU74">
        <f t="shared" si="71"/>
        <v>1</v>
      </c>
      <c r="CV74">
        <f t="shared" si="71"/>
        <v>1</v>
      </c>
      <c r="CW74">
        <f t="shared" si="71"/>
        <v>0</v>
      </c>
      <c r="CX74">
        <f t="shared" si="71"/>
        <v>0</v>
      </c>
      <c r="CY74">
        <f t="shared" si="71"/>
        <v>0</v>
      </c>
      <c r="CZ74">
        <f t="shared" si="71"/>
        <v>0</v>
      </c>
      <c r="DA74">
        <f t="shared" si="71"/>
        <v>1</v>
      </c>
      <c r="DB74">
        <f t="shared" si="71"/>
        <v>1</v>
      </c>
      <c r="DC74" s="8">
        <f t="shared" si="60"/>
        <v>6</v>
      </c>
      <c r="DD74" s="5" t="s">
        <v>47</v>
      </c>
      <c r="DE74" s="74">
        <v>451</v>
      </c>
      <c r="DF74" s="74"/>
      <c r="DG74" s="53"/>
      <c r="DH74" s="53"/>
      <c r="DI74" s="53"/>
      <c r="DJ74" s="53"/>
      <c r="DK74" s="53"/>
      <c r="DL74" s="53"/>
      <c r="DP74" s="53"/>
      <c r="DQ74" s="55"/>
      <c r="EJ74" s="53"/>
      <c r="EK74" s="55"/>
    </row>
    <row r="75" spans="1:141" s="5" customFormat="1" ht="12.75">
      <c r="A75" s="8">
        <v>11</v>
      </c>
      <c r="B75" s="8">
        <v>451</v>
      </c>
      <c r="C75" t="s">
        <v>45</v>
      </c>
      <c r="D75" t="s">
        <v>82</v>
      </c>
      <c r="E75" t="s">
        <v>131</v>
      </c>
      <c r="F75" s="8">
        <v>0</v>
      </c>
      <c r="G75" s="8">
        <v>0</v>
      </c>
      <c r="H75" s="8">
        <v>215</v>
      </c>
      <c r="I75" s="8">
        <v>61</v>
      </c>
      <c r="J75" s="8"/>
      <c r="K75">
        <v>4.2</v>
      </c>
      <c r="L75" s="8">
        <v>1</v>
      </c>
      <c r="M75"/>
      <c r="N75" s="28">
        <f>(K75-K74)/K74</f>
        <v>-0.3636363636363636</v>
      </c>
      <c r="O75">
        <v>12</v>
      </c>
      <c r="P75" s="28">
        <f>(O75-O74)/O74</f>
        <v>-0.29411764705882354</v>
      </c>
      <c r="Q75" s="8">
        <v>3</v>
      </c>
      <c r="R75" s="12">
        <v>1</v>
      </c>
      <c r="S75" s="94">
        <v>17.7</v>
      </c>
      <c r="T75" s="29">
        <f>(S75-S74)/S74</f>
        <v>-0.078125</v>
      </c>
      <c r="U75"/>
      <c r="V75"/>
      <c r="W75" s="49" t="s">
        <v>231</v>
      </c>
      <c r="X75" s="8">
        <v>0</v>
      </c>
      <c r="Y75" s="38" t="s">
        <v>195</v>
      </c>
      <c r="Z75" s="8">
        <v>0</v>
      </c>
      <c r="AA75" t="s">
        <v>131</v>
      </c>
      <c r="AB75"/>
      <c r="AC75">
        <v>2</v>
      </c>
      <c r="AD75">
        <v>3</v>
      </c>
      <c r="AE75">
        <v>12</v>
      </c>
      <c r="AF75">
        <v>8</v>
      </c>
      <c r="AG75">
        <v>3</v>
      </c>
      <c r="AH75">
        <v>2</v>
      </c>
      <c r="AI75">
        <v>1</v>
      </c>
      <c r="AJ75">
        <v>1</v>
      </c>
      <c r="AK75">
        <v>1</v>
      </c>
      <c r="AL75">
        <v>4</v>
      </c>
      <c r="AM75"/>
      <c r="AN75">
        <v>2</v>
      </c>
      <c r="AO75">
        <v>3</v>
      </c>
      <c r="AP75">
        <v>12</v>
      </c>
      <c r="AQ75">
        <v>8</v>
      </c>
      <c r="AR75">
        <v>3</v>
      </c>
      <c r="AS75">
        <v>2</v>
      </c>
      <c r="AT75">
        <v>1</v>
      </c>
      <c r="AU75">
        <v>1</v>
      </c>
      <c r="AV75">
        <v>1</v>
      </c>
      <c r="AW75">
        <v>4</v>
      </c>
      <c r="AX75"/>
      <c r="AY75"/>
      <c r="AZ75">
        <f t="shared" si="61"/>
        <v>2.75</v>
      </c>
      <c r="BA75">
        <f t="shared" si="62"/>
        <v>5</v>
      </c>
      <c r="BB75">
        <f t="shared" si="62"/>
        <v>8.75</v>
      </c>
      <c r="BC75">
        <f t="shared" si="62"/>
        <v>7.75</v>
      </c>
      <c r="BD75">
        <f t="shared" si="62"/>
        <v>4</v>
      </c>
      <c r="BE75">
        <f t="shared" si="62"/>
        <v>2</v>
      </c>
      <c r="BF75">
        <f t="shared" si="62"/>
        <v>1.25</v>
      </c>
      <c r="BG75">
        <f t="shared" si="62"/>
        <v>1</v>
      </c>
      <c r="BH75">
        <f t="shared" si="62"/>
        <v>1.75</v>
      </c>
      <c r="BI75">
        <f t="shared" si="63"/>
        <v>2.75</v>
      </c>
      <c r="BJ75"/>
      <c r="BK75"/>
      <c r="BL75">
        <v>7</v>
      </c>
      <c r="BM75">
        <v>8</v>
      </c>
      <c r="BN75">
        <v>29</v>
      </c>
      <c r="BO75">
        <v>20</v>
      </c>
      <c r="BP75">
        <v>8</v>
      </c>
      <c r="BQ75">
        <v>7</v>
      </c>
      <c r="BR75">
        <v>3</v>
      </c>
      <c r="BS75">
        <v>5</v>
      </c>
      <c r="BT75">
        <v>3</v>
      </c>
      <c r="BU75">
        <v>10</v>
      </c>
      <c r="BV75"/>
      <c r="BW75" t="s">
        <v>48</v>
      </c>
      <c r="BX75" t="s">
        <v>60</v>
      </c>
      <c r="BY75">
        <f t="shared" si="64"/>
        <v>29</v>
      </c>
      <c r="BZ75">
        <f t="shared" si="65"/>
        <v>3</v>
      </c>
      <c r="CA75" s="27">
        <f t="shared" si="66"/>
        <v>9.5</v>
      </c>
      <c r="CB75"/>
      <c r="CC75">
        <f t="shared" si="67"/>
        <v>0</v>
      </c>
      <c r="CD75">
        <f t="shared" si="67"/>
        <v>0</v>
      </c>
      <c r="CE75">
        <f t="shared" si="67"/>
        <v>1</v>
      </c>
      <c r="CF75">
        <f t="shared" si="67"/>
        <v>1</v>
      </c>
      <c r="CG75">
        <f t="shared" si="67"/>
        <v>0</v>
      </c>
      <c r="CH75">
        <f t="shared" si="67"/>
        <v>0</v>
      </c>
      <c r="CI75">
        <f t="shared" si="67"/>
        <v>0</v>
      </c>
      <c r="CJ75">
        <f t="shared" si="67"/>
        <v>0</v>
      </c>
      <c r="CK75">
        <f t="shared" si="67"/>
        <v>0</v>
      </c>
      <c r="CL75">
        <f t="shared" si="67"/>
        <v>1</v>
      </c>
      <c r="CM75" t="s">
        <v>131</v>
      </c>
      <c r="CN75"/>
      <c r="CO75">
        <f t="shared" si="68"/>
        <v>8.75</v>
      </c>
      <c r="CP75">
        <f t="shared" si="69"/>
        <v>1</v>
      </c>
      <c r="CQ75" s="27">
        <f t="shared" si="70"/>
        <v>2.9375</v>
      </c>
      <c r="CR75"/>
      <c r="CS75">
        <f t="shared" si="71"/>
        <v>0</v>
      </c>
      <c r="CT75">
        <f t="shared" si="71"/>
        <v>1</v>
      </c>
      <c r="CU75">
        <f t="shared" si="71"/>
        <v>1</v>
      </c>
      <c r="CV75">
        <f t="shared" si="71"/>
        <v>1</v>
      </c>
      <c r="CW75">
        <f t="shared" si="71"/>
        <v>1</v>
      </c>
      <c r="CX75">
        <f t="shared" si="71"/>
        <v>0</v>
      </c>
      <c r="CY75">
        <f t="shared" si="71"/>
        <v>0</v>
      </c>
      <c r="CZ75">
        <f t="shared" si="71"/>
        <v>0</v>
      </c>
      <c r="DA75">
        <f t="shared" si="71"/>
        <v>0</v>
      </c>
      <c r="DB75">
        <f t="shared" si="71"/>
        <v>0</v>
      </c>
      <c r="DC75" s="8">
        <f t="shared" si="60"/>
        <v>4</v>
      </c>
      <c r="DD75" t="s">
        <v>131</v>
      </c>
      <c r="DE75" s="8">
        <v>451</v>
      </c>
      <c r="DF75" s="103"/>
      <c r="DG75" s="53"/>
      <c r="DH75" s="53"/>
      <c r="DI75" s="53"/>
      <c r="DJ75" s="53"/>
      <c r="DK75" s="53"/>
      <c r="DL75" s="53"/>
      <c r="DP75" s="53"/>
      <c r="DQ75" s="55"/>
      <c r="EJ75" s="53"/>
      <c r="EK75" s="55"/>
    </row>
    <row r="76" spans="1:141" s="5" customFormat="1" ht="12.75">
      <c r="A76" s="53">
        <v>11</v>
      </c>
      <c r="B76" s="74">
        <v>451</v>
      </c>
      <c r="C76" t="s">
        <v>45</v>
      </c>
      <c r="D76" s="5" t="s">
        <v>308</v>
      </c>
      <c r="E76" s="5" t="s">
        <v>395</v>
      </c>
      <c r="F76" s="53">
        <v>4.1</v>
      </c>
      <c r="G76" s="53">
        <v>0.1</v>
      </c>
      <c r="H76" s="74">
        <v>214</v>
      </c>
      <c r="I76" s="74">
        <v>63</v>
      </c>
      <c r="J76" s="74"/>
      <c r="K76" s="77">
        <v>4.2</v>
      </c>
      <c r="L76" s="74">
        <v>1</v>
      </c>
      <c r="M76" s="77"/>
      <c r="N76" s="28">
        <f>(K76-K74)/K74</f>
        <v>-0.3636363636363636</v>
      </c>
      <c r="O76" s="5">
        <v>12</v>
      </c>
      <c r="P76" s="28">
        <f>(O76-O74)/O74</f>
        <v>-0.29411764705882354</v>
      </c>
      <c r="Q76" s="74">
        <v>3</v>
      </c>
      <c r="R76" s="12">
        <v>1</v>
      </c>
      <c r="S76" s="77">
        <v>22.7</v>
      </c>
      <c r="T76" s="28">
        <f>(S76-S74)/S74</f>
        <v>0.18229166666666669</v>
      </c>
      <c r="W76" s="49" t="s">
        <v>231</v>
      </c>
      <c r="X76" s="8">
        <v>0</v>
      </c>
      <c r="Y76" s="5" t="s">
        <v>198</v>
      </c>
      <c r="Z76" s="8">
        <v>0</v>
      </c>
      <c r="AA76" s="5" t="s">
        <v>395</v>
      </c>
      <c r="AC76" s="5">
        <v>13</v>
      </c>
      <c r="AD76" s="5">
        <v>46</v>
      </c>
      <c r="AE76" s="5">
        <v>65</v>
      </c>
      <c r="AF76" s="5">
        <v>40</v>
      </c>
      <c r="AG76" s="5">
        <v>5</v>
      </c>
      <c r="AH76" s="5">
        <v>6</v>
      </c>
      <c r="AI76" s="5">
        <v>4</v>
      </c>
      <c r="AJ76" s="5">
        <v>10</v>
      </c>
      <c r="AK76" s="5">
        <v>5</v>
      </c>
      <c r="AL76" s="5">
        <v>20</v>
      </c>
      <c r="AN76" s="5">
        <v>2</v>
      </c>
      <c r="AO76" s="5">
        <v>9</v>
      </c>
      <c r="AP76" s="5">
        <v>12</v>
      </c>
      <c r="AQ76" s="5">
        <v>7</v>
      </c>
      <c r="AR76" s="5">
        <v>1</v>
      </c>
      <c r="AS76" s="5">
        <v>1</v>
      </c>
      <c r="AT76" s="5">
        <v>0</v>
      </c>
      <c r="AU76" s="5">
        <v>1</v>
      </c>
      <c r="AV76" s="5">
        <v>1</v>
      </c>
      <c r="AW76" s="5">
        <v>3</v>
      </c>
      <c r="AX76"/>
      <c r="AY76"/>
      <c r="AZ76">
        <f t="shared" si="61"/>
        <v>4</v>
      </c>
      <c r="BA76">
        <f t="shared" si="62"/>
        <v>8</v>
      </c>
      <c r="BB76">
        <f t="shared" si="62"/>
        <v>10</v>
      </c>
      <c r="BC76">
        <f t="shared" si="62"/>
        <v>6.75</v>
      </c>
      <c r="BD76">
        <f t="shared" si="62"/>
        <v>2.5</v>
      </c>
      <c r="BE76">
        <f t="shared" si="62"/>
        <v>0.75</v>
      </c>
      <c r="BF76">
        <f t="shared" si="62"/>
        <v>0.5</v>
      </c>
      <c r="BG76">
        <f t="shared" si="62"/>
        <v>0.75</v>
      </c>
      <c r="BH76">
        <f t="shared" si="62"/>
        <v>1.5</v>
      </c>
      <c r="BI76">
        <f t="shared" si="63"/>
        <v>2.25</v>
      </c>
      <c r="BJ76"/>
      <c r="BL76" s="5">
        <v>6</v>
      </c>
      <c r="BM76" s="5">
        <v>21</v>
      </c>
      <c r="BN76" s="5">
        <v>30</v>
      </c>
      <c r="BO76" s="5">
        <v>19</v>
      </c>
      <c r="BP76" s="5">
        <v>2</v>
      </c>
      <c r="BQ76" s="5">
        <v>3</v>
      </c>
      <c r="BR76" s="5">
        <v>2</v>
      </c>
      <c r="BS76" s="5">
        <v>5</v>
      </c>
      <c r="BT76" s="5">
        <v>2</v>
      </c>
      <c r="BU76" s="5">
        <v>9</v>
      </c>
      <c r="BW76" t="s">
        <v>48</v>
      </c>
      <c r="BX76" s="5" t="s">
        <v>60</v>
      </c>
      <c r="BY76">
        <f t="shared" si="64"/>
        <v>30</v>
      </c>
      <c r="BZ76">
        <f t="shared" si="65"/>
        <v>2</v>
      </c>
      <c r="CA76" s="27">
        <f t="shared" si="66"/>
        <v>9</v>
      </c>
      <c r="CC76">
        <f t="shared" si="67"/>
        <v>0</v>
      </c>
      <c r="CD76">
        <f t="shared" si="67"/>
        <v>1</v>
      </c>
      <c r="CE76">
        <f t="shared" si="67"/>
        <v>1</v>
      </c>
      <c r="CF76">
        <f t="shared" si="67"/>
        <v>1</v>
      </c>
      <c r="CG76">
        <f t="shared" si="67"/>
        <v>0</v>
      </c>
      <c r="CH76">
        <f t="shared" si="67"/>
        <v>0</v>
      </c>
      <c r="CI76">
        <f t="shared" si="67"/>
        <v>0</v>
      </c>
      <c r="CJ76">
        <f t="shared" si="67"/>
        <v>0</v>
      </c>
      <c r="CK76">
        <f t="shared" si="67"/>
        <v>0</v>
      </c>
      <c r="CL76">
        <f t="shared" si="67"/>
        <v>0</v>
      </c>
      <c r="CM76" s="5" t="s">
        <v>395</v>
      </c>
      <c r="CO76">
        <f t="shared" si="68"/>
        <v>10</v>
      </c>
      <c r="CP76">
        <f t="shared" si="69"/>
        <v>0.5</v>
      </c>
      <c r="CQ76" s="27">
        <f t="shared" si="70"/>
        <v>2.875</v>
      </c>
      <c r="CR76"/>
      <c r="CS76">
        <f t="shared" si="71"/>
        <v>1</v>
      </c>
      <c r="CT76">
        <f t="shared" si="71"/>
        <v>1</v>
      </c>
      <c r="CU76">
        <f t="shared" si="71"/>
        <v>1</v>
      </c>
      <c r="CV76">
        <f t="shared" si="71"/>
        <v>1</v>
      </c>
      <c r="CW76">
        <f t="shared" si="71"/>
        <v>0</v>
      </c>
      <c r="CX76">
        <f t="shared" si="71"/>
        <v>0</v>
      </c>
      <c r="CY76">
        <f t="shared" si="71"/>
        <v>0</v>
      </c>
      <c r="CZ76">
        <f t="shared" si="71"/>
        <v>0</v>
      </c>
      <c r="DA76">
        <f t="shared" si="71"/>
        <v>0</v>
      </c>
      <c r="DB76">
        <f t="shared" si="71"/>
        <v>0</v>
      </c>
      <c r="DC76" s="8">
        <f t="shared" si="60"/>
        <v>4</v>
      </c>
      <c r="DD76" s="5" t="s">
        <v>395</v>
      </c>
      <c r="DE76" s="74">
        <v>451</v>
      </c>
      <c r="DF76" s="74"/>
      <c r="DG76" s="53"/>
      <c r="DH76" s="53"/>
      <c r="DI76" s="53"/>
      <c r="DJ76" s="53"/>
      <c r="DK76" s="53"/>
      <c r="DL76" s="53"/>
      <c r="DP76" s="53"/>
      <c r="DQ76" s="55"/>
      <c r="EJ76" s="53"/>
      <c r="EK76" s="55"/>
    </row>
    <row r="77" spans="1:141" s="5" customFormat="1" ht="12.75">
      <c r="A77" s="53">
        <v>11</v>
      </c>
      <c r="B77" s="74">
        <v>451</v>
      </c>
      <c r="C77" t="s">
        <v>45</v>
      </c>
      <c r="D77" s="5" t="s">
        <v>309</v>
      </c>
      <c r="E77" t="s">
        <v>396</v>
      </c>
      <c r="F77" s="53">
        <v>5.5</v>
      </c>
      <c r="G77" s="53">
        <v>0.1</v>
      </c>
      <c r="H77" s="74">
        <v>294</v>
      </c>
      <c r="I77" s="74">
        <v>68</v>
      </c>
      <c r="J77" s="74"/>
      <c r="K77" s="77">
        <v>5.8</v>
      </c>
      <c r="L77" s="74">
        <v>3</v>
      </c>
      <c r="M77" s="77"/>
      <c r="N77" s="28">
        <f>(K77-K74)/K74</f>
        <v>-0.12121212121212119</v>
      </c>
      <c r="O77" s="5">
        <v>19</v>
      </c>
      <c r="P77" s="28">
        <f>(O77-O74)/O74</f>
        <v>0.11764705882352941</v>
      </c>
      <c r="Q77" s="74">
        <v>3</v>
      </c>
      <c r="R77" s="12">
        <v>1</v>
      </c>
      <c r="S77" s="77">
        <v>27.2</v>
      </c>
      <c r="T77" s="28">
        <f>(S77-S74)/S74</f>
        <v>0.4166666666666667</v>
      </c>
      <c r="W77" s="8">
        <v>0</v>
      </c>
      <c r="X77" s="8">
        <v>0</v>
      </c>
      <c r="Y77" s="39" t="s">
        <v>197</v>
      </c>
      <c r="Z77" s="8">
        <v>0</v>
      </c>
      <c r="AA77" t="s">
        <v>396</v>
      </c>
      <c r="AC77" s="77">
        <v>11</v>
      </c>
      <c r="AD77" s="77">
        <v>53</v>
      </c>
      <c r="AE77" s="77">
        <v>118</v>
      </c>
      <c r="AF77" s="77">
        <v>58</v>
      </c>
      <c r="AG77" s="77">
        <v>12</v>
      </c>
      <c r="AH77" s="77">
        <v>11</v>
      </c>
      <c r="AI77" s="77">
        <v>3</v>
      </c>
      <c r="AJ77" s="77">
        <v>10</v>
      </c>
      <c r="AK77" s="77">
        <v>4</v>
      </c>
      <c r="AL77" s="77">
        <v>14</v>
      </c>
      <c r="AN77" s="77">
        <v>1</v>
      </c>
      <c r="AO77" s="77">
        <v>9</v>
      </c>
      <c r="AP77" s="77">
        <v>19</v>
      </c>
      <c r="AQ77" s="77">
        <v>9</v>
      </c>
      <c r="AR77" s="77">
        <v>2</v>
      </c>
      <c r="AS77" s="77">
        <v>2</v>
      </c>
      <c r="AT77" s="77">
        <v>0</v>
      </c>
      <c r="AU77" s="77">
        <v>1</v>
      </c>
      <c r="AV77" s="77">
        <v>0</v>
      </c>
      <c r="AW77" s="77">
        <v>2</v>
      </c>
      <c r="AX77"/>
      <c r="AY77"/>
      <c r="AZ77">
        <f t="shared" si="61"/>
        <v>3.25</v>
      </c>
      <c r="BA77">
        <f t="shared" si="62"/>
        <v>9.5</v>
      </c>
      <c r="BB77">
        <f t="shared" si="62"/>
        <v>14</v>
      </c>
      <c r="BC77">
        <f t="shared" si="62"/>
        <v>9.75</v>
      </c>
      <c r="BD77">
        <f t="shared" si="62"/>
        <v>3.75</v>
      </c>
      <c r="BE77">
        <f t="shared" si="62"/>
        <v>1.5</v>
      </c>
      <c r="BF77">
        <f t="shared" si="62"/>
        <v>0.75</v>
      </c>
      <c r="BG77">
        <f t="shared" si="62"/>
        <v>0.5</v>
      </c>
      <c r="BH77">
        <f t="shared" si="62"/>
        <v>0.75</v>
      </c>
      <c r="BI77">
        <f t="shared" si="63"/>
        <v>1.25</v>
      </c>
      <c r="BJ77"/>
      <c r="BL77" s="5">
        <v>4</v>
      </c>
      <c r="BM77" s="5">
        <v>18</v>
      </c>
      <c r="BN77" s="5">
        <v>40</v>
      </c>
      <c r="BO77" s="5">
        <v>20</v>
      </c>
      <c r="BP77" s="5">
        <v>4</v>
      </c>
      <c r="BQ77" s="5">
        <v>4</v>
      </c>
      <c r="BR77" s="5">
        <v>1</v>
      </c>
      <c r="BS77" s="5">
        <v>3</v>
      </c>
      <c r="BT77" s="5">
        <v>1</v>
      </c>
      <c r="BU77" s="5">
        <v>5</v>
      </c>
      <c r="BW77" t="s">
        <v>48</v>
      </c>
      <c r="BX77" s="5" t="s">
        <v>60</v>
      </c>
      <c r="BY77">
        <f t="shared" si="64"/>
        <v>40</v>
      </c>
      <c r="BZ77">
        <f t="shared" si="65"/>
        <v>1</v>
      </c>
      <c r="CA77" s="27">
        <f t="shared" si="66"/>
        <v>10.75</v>
      </c>
      <c r="CC77">
        <f t="shared" si="67"/>
        <v>0</v>
      </c>
      <c r="CD77">
        <f t="shared" si="67"/>
        <v>1</v>
      </c>
      <c r="CE77">
        <f t="shared" si="67"/>
        <v>1</v>
      </c>
      <c r="CF77">
        <f t="shared" si="67"/>
        <v>1</v>
      </c>
      <c r="CG77">
        <f t="shared" si="67"/>
        <v>0</v>
      </c>
      <c r="CH77">
        <f t="shared" si="67"/>
        <v>0</v>
      </c>
      <c r="CI77">
        <f t="shared" si="67"/>
        <v>0</v>
      </c>
      <c r="CJ77">
        <f t="shared" si="67"/>
        <v>0</v>
      </c>
      <c r="CK77">
        <f t="shared" si="67"/>
        <v>0</v>
      </c>
      <c r="CL77">
        <f t="shared" si="67"/>
        <v>0</v>
      </c>
      <c r="CM77" t="s">
        <v>396</v>
      </c>
      <c r="CO77">
        <f t="shared" si="68"/>
        <v>14</v>
      </c>
      <c r="CP77">
        <f t="shared" si="69"/>
        <v>0.5</v>
      </c>
      <c r="CQ77" s="27">
        <f t="shared" si="70"/>
        <v>3.875</v>
      </c>
      <c r="CR77"/>
      <c r="CS77">
        <f t="shared" si="71"/>
        <v>0</v>
      </c>
      <c r="CT77">
        <f t="shared" si="71"/>
        <v>1</v>
      </c>
      <c r="CU77">
        <f t="shared" si="71"/>
        <v>1</v>
      </c>
      <c r="CV77">
        <f t="shared" si="71"/>
        <v>1</v>
      </c>
      <c r="CW77">
        <f t="shared" si="71"/>
        <v>0</v>
      </c>
      <c r="CX77">
        <f t="shared" si="71"/>
        <v>0</v>
      </c>
      <c r="CY77">
        <f t="shared" si="71"/>
        <v>0</v>
      </c>
      <c r="CZ77">
        <f t="shared" si="71"/>
        <v>0</v>
      </c>
      <c r="DA77">
        <f t="shared" si="71"/>
        <v>0</v>
      </c>
      <c r="DB77">
        <f t="shared" si="71"/>
        <v>0</v>
      </c>
      <c r="DC77" s="8">
        <f t="shared" si="60"/>
        <v>3</v>
      </c>
      <c r="DD77" t="s">
        <v>396</v>
      </c>
      <c r="DE77" s="74">
        <v>451</v>
      </c>
      <c r="DF77" s="74"/>
      <c r="DG77" s="53"/>
      <c r="DH77" s="53"/>
      <c r="DI77" s="53"/>
      <c r="DJ77" s="53"/>
      <c r="DK77" s="53"/>
      <c r="DL77" s="53"/>
      <c r="DP77" s="53"/>
      <c r="DQ77" s="55"/>
      <c r="EJ77" s="53"/>
      <c r="EK77" s="55"/>
    </row>
    <row r="78" spans="1:141" s="5" customFormat="1" ht="12.75">
      <c r="A78" s="53">
        <v>11</v>
      </c>
      <c r="B78" s="74">
        <v>451</v>
      </c>
      <c r="C78" t="s">
        <v>45</v>
      </c>
      <c r="D78" s="5" t="s">
        <v>310</v>
      </c>
      <c r="E78" s="5" t="s">
        <v>393</v>
      </c>
      <c r="F78" s="53">
        <v>0</v>
      </c>
      <c r="G78" s="53">
        <v>0</v>
      </c>
      <c r="H78" s="74">
        <v>78</v>
      </c>
      <c r="I78" s="74">
        <v>21</v>
      </c>
      <c r="J78" s="74"/>
      <c r="K78" s="77">
        <v>4.3</v>
      </c>
      <c r="L78" s="74">
        <v>2</v>
      </c>
      <c r="M78" s="77"/>
      <c r="N78" s="28">
        <f>(K78-K74)/K74</f>
        <v>-0.34848484848484845</v>
      </c>
      <c r="O78" s="5">
        <v>14</v>
      </c>
      <c r="P78" s="28">
        <f>(O78-O74)/O74</f>
        <v>-0.17647058823529413</v>
      </c>
      <c r="Q78" s="74">
        <v>4</v>
      </c>
      <c r="R78" s="12">
        <v>2</v>
      </c>
      <c r="S78" s="77">
        <v>24</v>
      </c>
      <c r="T78" s="28">
        <f>(S78-S74)/S74</f>
        <v>0.25000000000000006</v>
      </c>
      <c r="W78" s="49" t="s">
        <v>231</v>
      </c>
      <c r="X78" s="8">
        <v>0</v>
      </c>
      <c r="Y78" s="5" t="s">
        <v>199</v>
      </c>
      <c r="Z78" s="53" t="s">
        <v>73</v>
      </c>
      <c r="AA78" s="5" t="s">
        <v>393</v>
      </c>
      <c r="AC78" s="77">
        <v>9</v>
      </c>
      <c r="AD78" s="77">
        <v>9</v>
      </c>
      <c r="AE78" s="77">
        <v>21</v>
      </c>
      <c r="AF78" s="77">
        <v>27</v>
      </c>
      <c r="AG78" s="77">
        <v>5</v>
      </c>
      <c r="AH78" s="77">
        <v>2</v>
      </c>
      <c r="AI78" s="77">
        <v>0</v>
      </c>
      <c r="AJ78" s="77">
        <v>3</v>
      </c>
      <c r="AK78" s="77">
        <v>0</v>
      </c>
      <c r="AL78" s="77">
        <v>2</v>
      </c>
      <c r="AN78" s="77">
        <v>4</v>
      </c>
      <c r="AO78" s="77">
        <v>4</v>
      </c>
      <c r="AP78" s="77">
        <v>11</v>
      </c>
      <c r="AQ78" s="77">
        <v>14</v>
      </c>
      <c r="AR78" s="77">
        <v>2</v>
      </c>
      <c r="AS78" s="77">
        <v>0</v>
      </c>
      <c r="AT78" s="77">
        <v>0</v>
      </c>
      <c r="AU78" s="77">
        <v>1</v>
      </c>
      <c r="AV78" s="77">
        <v>0</v>
      </c>
      <c r="AW78" s="77">
        <v>1</v>
      </c>
      <c r="AX78"/>
      <c r="AY78"/>
      <c r="AZ78">
        <f t="shared" si="61"/>
        <v>3.25</v>
      </c>
      <c r="BA78">
        <f t="shared" si="62"/>
        <v>5.75</v>
      </c>
      <c r="BB78">
        <f t="shared" si="62"/>
        <v>10</v>
      </c>
      <c r="BC78">
        <f t="shared" si="62"/>
        <v>10.25</v>
      </c>
      <c r="BD78">
        <f t="shared" si="62"/>
        <v>4.5</v>
      </c>
      <c r="BE78">
        <f t="shared" si="62"/>
        <v>0.5</v>
      </c>
      <c r="BF78">
        <f t="shared" si="62"/>
        <v>0.25</v>
      </c>
      <c r="BG78">
        <f t="shared" si="62"/>
        <v>0.5</v>
      </c>
      <c r="BH78">
        <f t="shared" si="62"/>
        <v>0.5</v>
      </c>
      <c r="BI78">
        <f t="shared" si="63"/>
        <v>1.5</v>
      </c>
      <c r="BJ78"/>
      <c r="BL78" s="5">
        <v>12</v>
      </c>
      <c r="BM78" s="5">
        <v>12</v>
      </c>
      <c r="BN78" s="5">
        <v>27</v>
      </c>
      <c r="BO78" s="5">
        <v>35</v>
      </c>
      <c r="BP78" s="5">
        <v>6</v>
      </c>
      <c r="BQ78" s="5">
        <v>3</v>
      </c>
      <c r="BR78" s="5">
        <v>0</v>
      </c>
      <c r="BS78" s="5">
        <v>4</v>
      </c>
      <c r="BT78" s="5">
        <v>0</v>
      </c>
      <c r="BU78" s="5">
        <v>3</v>
      </c>
      <c r="BW78" t="s">
        <v>48</v>
      </c>
      <c r="BX78" s="5" t="s">
        <v>60</v>
      </c>
      <c r="BY78">
        <f t="shared" si="64"/>
        <v>35</v>
      </c>
      <c r="BZ78">
        <f t="shared" si="65"/>
        <v>0</v>
      </c>
      <c r="CA78" s="27">
        <f t="shared" si="66"/>
        <v>8.75</v>
      </c>
      <c r="CC78">
        <f t="shared" si="67"/>
        <v>1</v>
      </c>
      <c r="CD78">
        <f t="shared" si="67"/>
        <v>1</v>
      </c>
      <c r="CE78">
        <f t="shared" si="67"/>
        <v>1</v>
      </c>
      <c r="CF78">
        <f t="shared" si="67"/>
        <v>1</v>
      </c>
      <c r="CG78">
        <f t="shared" si="67"/>
        <v>0</v>
      </c>
      <c r="CH78">
        <f t="shared" si="67"/>
        <v>0</v>
      </c>
      <c r="CI78">
        <f t="shared" si="67"/>
        <v>0</v>
      </c>
      <c r="CJ78">
        <f t="shared" si="67"/>
        <v>0</v>
      </c>
      <c r="CK78">
        <f t="shared" si="67"/>
        <v>0</v>
      </c>
      <c r="CL78">
        <f t="shared" si="67"/>
        <v>0</v>
      </c>
      <c r="CM78" s="5" t="s">
        <v>393</v>
      </c>
      <c r="CO78">
        <f t="shared" si="68"/>
        <v>10.25</v>
      </c>
      <c r="CP78">
        <f t="shared" si="69"/>
        <v>0.25</v>
      </c>
      <c r="CQ78" s="27">
        <f t="shared" si="70"/>
        <v>2.75</v>
      </c>
      <c r="CR78"/>
      <c r="CS78">
        <f t="shared" si="71"/>
        <v>1</v>
      </c>
      <c r="CT78">
        <f t="shared" si="71"/>
        <v>1</v>
      </c>
      <c r="CU78">
        <f t="shared" si="71"/>
        <v>1</v>
      </c>
      <c r="CV78">
        <f t="shared" si="71"/>
        <v>1</v>
      </c>
      <c r="CW78">
        <f t="shared" si="71"/>
        <v>1</v>
      </c>
      <c r="CX78">
        <f t="shared" si="71"/>
        <v>0</v>
      </c>
      <c r="CY78">
        <f t="shared" si="71"/>
        <v>0</v>
      </c>
      <c r="CZ78">
        <f t="shared" si="71"/>
        <v>0</v>
      </c>
      <c r="DA78">
        <f t="shared" si="71"/>
        <v>0</v>
      </c>
      <c r="DB78">
        <f t="shared" si="71"/>
        <v>0</v>
      </c>
      <c r="DC78" s="8">
        <f t="shared" si="60"/>
        <v>5</v>
      </c>
      <c r="DD78" s="5" t="s">
        <v>393</v>
      </c>
      <c r="DE78" s="74">
        <v>451</v>
      </c>
      <c r="DF78" s="74"/>
      <c r="DG78" s="53"/>
      <c r="DH78" s="53"/>
      <c r="DI78" s="53"/>
      <c r="DJ78" s="53"/>
      <c r="DK78" s="53"/>
      <c r="DL78" s="53"/>
      <c r="DP78" s="53"/>
      <c r="DQ78" s="55"/>
      <c r="EJ78" s="53"/>
      <c r="EK78" s="55"/>
    </row>
    <row r="79" spans="1:141" s="5" customFormat="1" ht="12.75">
      <c r="A79" s="53">
        <v>11</v>
      </c>
      <c r="B79" s="74">
        <v>451</v>
      </c>
      <c r="C79" t="s">
        <v>45</v>
      </c>
      <c r="D79" s="77" t="s">
        <v>311</v>
      </c>
      <c r="E79" t="s">
        <v>394</v>
      </c>
      <c r="F79" s="74">
        <v>6.2</v>
      </c>
      <c r="G79" s="74">
        <v>0.1</v>
      </c>
      <c r="H79" s="74">
        <v>325</v>
      </c>
      <c r="I79" s="74">
        <v>49</v>
      </c>
      <c r="J79" s="74"/>
      <c r="K79" s="77">
        <v>6.5</v>
      </c>
      <c r="L79" s="74">
        <v>2</v>
      </c>
      <c r="M79" s="77"/>
      <c r="N79" s="28">
        <f>(K79-K74)/K74</f>
        <v>-0.015151515151515098</v>
      </c>
      <c r="O79" s="5">
        <v>24</v>
      </c>
      <c r="P79" s="28">
        <f>(O79-O74)/O74</f>
        <v>0.4117647058823529</v>
      </c>
      <c r="Q79" s="74">
        <v>3</v>
      </c>
      <c r="R79" s="12">
        <v>1</v>
      </c>
      <c r="S79" s="77">
        <v>27.7</v>
      </c>
      <c r="T79" s="28">
        <f>(S79-S74)/S74</f>
        <v>0.44270833333333337</v>
      </c>
      <c r="W79" s="8">
        <v>0</v>
      </c>
      <c r="X79" s="8">
        <v>0</v>
      </c>
      <c r="Y79" s="5" t="s">
        <v>199</v>
      </c>
      <c r="Z79" s="8">
        <v>0</v>
      </c>
      <c r="AA79" t="s">
        <v>394</v>
      </c>
      <c r="AC79" s="77">
        <v>28</v>
      </c>
      <c r="AD79" s="77">
        <v>80</v>
      </c>
      <c r="AE79" s="77">
        <v>112</v>
      </c>
      <c r="AF79" s="77">
        <v>72</v>
      </c>
      <c r="AG79" s="77">
        <v>13</v>
      </c>
      <c r="AH79" s="77">
        <v>5</v>
      </c>
      <c r="AI79" s="77">
        <v>2</v>
      </c>
      <c r="AJ79" s="77">
        <v>6</v>
      </c>
      <c r="AK79" s="77">
        <v>3</v>
      </c>
      <c r="AL79" s="77">
        <v>4</v>
      </c>
      <c r="AN79" s="5">
        <v>6</v>
      </c>
      <c r="AO79" s="5">
        <v>17</v>
      </c>
      <c r="AP79" s="5">
        <v>24</v>
      </c>
      <c r="AQ79" s="5">
        <v>14</v>
      </c>
      <c r="AR79" s="5">
        <v>2</v>
      </c>
      <c r="AS79" s="5">
        <v>1</v>
      </c>
      <c r="AT79" s="5">
        <v>0</v>
      </c>
      <c r="AU79" s="5">
        <v>1</v>
      </c>
      <c r="AV79" s="5">
        <v>0</v>
      </c>
      <c r="AW79" s="5">
        <v>0</v>
      </c>
      <c r="AX79"/>
      <c r="AY79"/>
      <c r="AZ79">
        <f t="shared" si="61"/>
        <v>7.25</v>
      </c>
      <c r="BA79">
        <f t="shared" si="62"/>
        <v>16</v>
      </c>
      <c r="BB79">
        <f t="shared" si="62"/>
        <v>19.75</v>
      </c>
      <c r="BC79">
        <f t="shared" si="62"/>
        <v>13.5</v>
      </c>
      <c r="BD79">
        <f t="shared" si="62"/>
        <v>4.75</v>
      </c>
      <c r="BE79">
        <f t="shared" si="62"/>
        <v>1</v>
      </c>
      <c r="BF79">
        <f t="shared" si="62"/>
        <v>0.5</v>
      </c>
      <c r="BG79">
        <f t="shared" si="62"/>
        <v>0.5</v>
      </c>
      <c r="BH79">
        <f t="shared" si="62"/>
        <v>0.25</v>
      </c>
      <c r="BI79">
        <f t="shared" si="63"/>
        <v>1.5</v>
      </c>
      <c r="BJ79"/>
      <c r="BL79" s="5">
        <v>9</v>
      </c>
      <c r="BM79" s="5">
        <v>25</v>
      </c>
      <c r="BN79" s="5">
        <v>34</v>
      </c>
      <c r="BO79" s="5">
        <v>22</v>
      </c>
      <c r="BP79" s="5">
        <v>4</v>
      </c>
      <c r="BQ79" s="5">
        <v>2</v>
      </c>
      <c r="BR79" s="5">
        <v>1</v>
      </c>
      <c r="BS79" s="5">
        <v>2</v>
      </c>
      <c r="BT79" s="5">
        <v>1</v>
      </c>
      <c r="BU79" s="5">
        <v>1</v>
      </c>
      <c r="BW79" t="s">
        <v>48</v>
      </c>
      <c r="BX79" s="5" t="s">
        <v>60</v>
      </c>
      <c r="BY79">
        <f t="shared" si="64"/>
        <v>34</v>
      </c>
      <c r="BZ79">
        <f t="shared" si="65"/>
        <v>1</v>
      </c>
      <c r="CA79" s="27">
        <f t="shared" si="66"/>
        <v>9.25</v>
      </c>
      <c r="CC79">
        <f t="shared" si="67"/>
        <v>0</v>
      </c>
      <c r="CD79">
        <f t="shared" si="67"/>
        <v>1</v>
      </c>
      <c r="CE79">
        <f t="shared" si="67"/>
        <v>1</v>
      </c>
      <c r="CF79">
        <f t="shared" si="67"/>
        <v>1</v>
      </c>
      <c r="CG79">
        <f t="shared" si="67"/>
        <v>0</v>
      </c>
      <c r="CH79">
        <f t="shared" si="67"/>
        <v>0</v>
      </c>
      <c r="CI79">
        <f t="shared" si="67"/>
        <v>0</v>
      </c>
      <c r="CJ79">
        <f t="shared" si="67"/>
        <v>0</v>
      </c>
      <c r="CK79">
        <f t="shared" si="67"/>
        <v>0</v>
      </c>
      <c r="CL79">
        <f t="shared" si="67"/>
        <v>0</v>
      </c>
      <c r="CM79" t="s">
        <v>394</v>
      </c>
      <c r="CO79">
        <f t="shared" si="68"/>
        <v>19.75</v>
      </c>
      <c r="CP79">
        <f t="shared" si="69"/>
        <v>0.25</v>
      </c>
      <c r="CQ79" s="27">
        <f t="shared" si="70"/>
        <v>5.125</v>
      </c>
      <c r="CR79"/>
      <c r="CS79">
        <f t="shared" si="71"/>
        <v>1</v>
      </c>
      <c r="CT79">
        <f t="shared" si="71"/>
        <v>1</v>
      </c>
      <c r="CU79">
        <f t="shared" si="71"/>
        <v>1</v>
      </c>
      <c r="CV79">
        <f t="shared" si="71"/>
        <v>1</v>
      </c>
      <c r="CW79">
        <f t="shared" si="71"/>
        <v>0</v>
      </c>
      <c r="CX79">
        <f t="shared" si="71"/>
        <v>0</v>
      </c>
      <c r="CY79">
        <f t="shared" si="71"/>
        <v>0</v>
      </c>
      <c r="CZ79">
        <f t="shared" si="71"/>
        <v>0</v>
      </c>
      <c r="DA79">
        <f t="shared" si="71"/>
        <v>0</v>
      </c>
      <c r="DB79">
        <f t="shared" si="71"/>
        <v>0</v>
      </c>
      <c r="DC79" s="8">
        <f t="shared" si="60"/>
        <v>4</v>
      </c>
      <c r="DD79" t="s">
        <v>394</v>
      </c>
      <c r="DE79" s="74">
        <v>451</v>
      </c>
      <c r="DF79" s="74"/>
      <c r="DG79" s="53"/>
      <c r="DH79" s="53"/>
      <c r="DI79" s="53"/>
      <c r="DJ79" s="53"/>
      <c r="DK79" s="53"/>
      <c r="DL79" s="53"/>
      <c r="DP79" s="53"/>
      <c r="DQ79" s="55"/>
      <c r="EJ79" s="53"/>
      <c r="EK79" s="55"/>
    </row>
    <row r="80" spans="1:141" s="5" customFormat="1" ht="12.75">
      <c r="A80" s="33"/>
      <c r="B80" s="33"/>
      <c r="C80" s="3"/>
      <c r="D80" s="3"/>
      <c r="E80" s="3"/>
      <c r="F80" s="33"/>
      <c r="G80" s="33"/>
      <c r="H80" s="33"/>
      <c r="I80" s="33"/>
      <c r="J80" s="33"/>
      <c r="K80" s="3"/>
      <c r="L80" s="33"/>
      <c r="M80" s="3"/>
      <c r="N80" s="88"/>
      <c r="O80" s="3" t="s">
        <v>51</v>
      </c>
      <c r="P80" s="88"/>
      <c r="Q80" s="33"/>
      <c r="R80" s="36"/>
      <c r="S80" s="3"/>
      <c r="T80" s="88"/>
      <c r="U80" s="3"/>
      <c r="V80" s="3"/>
      <c r="W80" s="3"/>
      <c r="X80" s="3"/>
      <c r="Y80" s="3"/>
      <c r="Z80" s="3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87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 s="8" t="s">
        <v>51</v>
      </c>
      <c r="DD80" s="3"/>
      <c r="DE80" s="33"/>
      <c r="DF80" s="74"/>
      <c r="DG80" s="53"/>
      <c r="DH80" s="53"/>
      <c r="DI80" s="53"/>
      <c r="DJ80" s="53"/>
      <c r="DK80" s="53"/>
      <c r="DL80" s="53"/>
      <c r="DP80" s="53"/>
      <c r="DQ80" s="55"/>
      <c r="EJ80" s="53"/>
      <c r="EK80" s="55"/>
    </row>
    <row r="81" spans="1:141" s="5" customFormat="1" ht="12.75">
      <c r="A81" s="53"/>
      <c r="B81" s="53"/>
      <c r="F81" s="53"/>
      <c r="G81" s="53"/>
      <c r="H81" s="53"/>
      <c r="I81" s="53"/>
      <c r="J81" s="53"/>
      <c r="L81" s="53"/>
      <c r="N81" s="11"/>
      <c r="O81" s="5" t="s">
        <v>51</v>
      </c>
      <c r="P81" s="11"/>
      <c r="Q81" s="53"/>
      <c r="R81" s="57"/>
      <c r="T81" s="11"/>
      <c r="Z81" s="53"/>
      <c r="AX81"/>
      <c r="AY81"/>
      <c r="AZ81"/>
      <c r="BA81"/>
      <c r="BB81"/>
      <c r="BC81"/>
      <c r="BD81"/>
      <c r="BE81"/>
      <c r="BF81"/>
      <c r="BG81"/>
      <c r="BH81"/>
      <c r="BI81"/>
      <c r="BJ81"/>
      <c r="CA81" s="90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 s="8" t="s">
        <v>51</v>
      </c>
      <c r="DE81" s="53"/>
      <c r="DF81" s="74"/>
      <c r="DG81" s="53"/>
      <c r="DH81" s="53"/>
      <c r="DI81" s="53"/>
      <c r="DJ81" s="53"/>
      <c r="DK81" s="53"/>
      <c r="DL81" s="53"/>
      <c r="DP81" s="53"/>
      <c r="DQ81" s="55"/>
      <c r="EJ81" s="53"/>
      <c r="EK81" s="55"/>
    </row>
    <row r="82" spans="1:141" s="5" customFormat="1" ht="12.75">
      <c r="A82" s="53">
        <v>12</v>
      </c>
      <c r="B82" s="53">
        <v>452</v>
      </c>
      <c r="C82" t="s">
        <v>45</v>
      </c>
      <c r="D82" s="5" t="s">
        <v>312</v>
      </c>
      <c r="E82" s="5" t="s">
        <v>47</v>
      </c>
      <c r="F82" s="53">
        <v>9.4</v>
      </c>
      <c r="G82" s="53">
        <v>0.5</v>
      </c>
      <c r="H82" s="74">
        <v>434</v>
      </c>
      <c r="I82" s="74">
        <v>64</v>
      </c>
      <c r="J82" s="74"/>
      <c r="K82" s="77">
        <v>8.8</v>
      </c>
      <c r="L82" s="74">
        <v>1</v>
      </c>
      <c r="M82" s="23">
        <f>(K82-F82)/F82</f>
        <v>-0.0638297872340425</v>
      </c>
      <c r="N82" s="91"/>
      <c r="O82" s="5">
        <v>13</v>
      </c>
      <c r="P82" s="11"/>
      <c r="Q82" s="74">
        <v>8</v>
      </c>
      <c r="R82" s="92"/>
      <c r="S82" s="77">
        <v>5.2</v>
      </c>
      <c r="T82" s="91"/>
      <c r="Z82" s="53"/>
      <c r="AA82" s="5" t="s">
        <v>47</v>
      </c>
      <c r="AC82" s="77">
        <v>18</v>
      </c>
      <c r="AD82" s="77">
        <v>44</v>
      </c>
      <c r="AE82" s="77">
        <v>41</v>
      </c>
      <c r="AF82" s="77">
        <v>33</v>
      </c>
      <c r="AG82" s="77">
        <v>39</v>
      </c>
      <c r="AH82" s="77">
        <v>25</v>
      </c>
      <c r="AI82" s="77">
        <v>59</v>
      </c>
      <c r="AJ82" s="77">
        <v>54</v>
      </c>
      <c r="AK82" s="77">
        <v>53</v>
      </c>
      <c r="AL82" s="77">
        <v>68</v>
      </c>
      <c r="AN82" s="77">
        <v>3</v>
      </c>
      <c r="AO82" s="77">
        <v>9</v>
      </c>
      <c r="AP82" s="77">
        <v>8</v>
      </c>
      <c r="AQ82" s="77">
        <v>6</v>
      </c>
      <c r="AR82" s="77">
        <v>8</v>
      </c>
      <c r="AS82" s="77">
        <v>4</v>
      </c>
      <c r="AT82" s="77">
        <v>12</v>
      </c>
      <c r="AU82" s="77">
        <v>10</v>
      </c>
      <c r="AV82" s="77">
        <v>10</v>
      </c>
      <c r="AW82" s="77">
        <v>13</v>
      </c>
      <c r="AX82"/>
      <c r="AY82"/>
      <c r="AZ82">
        <f aca="true" t="shared" si="72" ref="AZ82:AZ87">(AW82+2*AN82+AO82)/4</f>
        <v>7</v>
      </c>
      <c r="BA82">
        <f aca="true" t="shared" si="73" ref="BA82:BH87">(AN82+2*AO82+AP82)/4</f>
        <v>7.25</v>
      </c>
      <c r="BB82">
        <f t="shared" si="73"/>
        <v>7.75</v>
      </c>
      <c r="BC82">
        <f t="shared" si="73"/>
        <v>7</v>
      </c>
      <c r="BD82">
        <f t="shared" si="73"/>
        <v>6.5</v>
      </c>
      <c r="BE82">
        <f t="shared" si="73"/>
        <v>7</v>
      </c>
      <c r="BF82">
        <f t="shared" si="73"/>
        <v>9.5</v>
      </c>
      <c r="BG82">
        <f t="shared" si="73"/>
        <v>10.5</v>
      </c>
      <c r="BH82">
        <f t="shared" si="73"/>
        <v>10.75</v>
      </c>
      <c r="BI82">
        <f aca="true" t="shared" si="74" ref="BI82:BI87">(AV82+2*AW82+AN82)/4</f>
        <v>9.75</v>
      </c>
      <c r="BJ82"/>
      <c r="BL82" s="5">
        <v>4</v>
      </c>
      <c r="BM82" s="5">
        <v>10</v>
      </c>
      <c r="BN82" s="5">
        <v>9</v>
      </c>
      <c r="BO82" s="5">
        <v>8</v>
      </c>
      <c r="BP82" s="5">
        <v>9</v>
      </c>
      <c r="BQ82" s="5">
        <v>6</v>
      </c>
      <c r="BR82" s="5">
        <v>14</v>
      </c>
      <c r="BS82" s="5">
        <v>12</v>
      </c>
      <c r="BT82" s="5">
        <v>12</v>
      </c>
      <c r="BU82" s="5">
        <v>16</v>
      </c>
      <c r="BW82" t="s">
        <v>48</v>
      </c>
      <c r="BX82" s="61" t="s">
        <v>84</v>
      </c>
      <c r="BY82">
        <f aca="true" t="shared" si="75" ref="BY82:BY87">MAX(BL82:BU82)</f>
        <v>16</v>
      </c>
      <c r="BZ82">
        <f aca="true" t="shared" si="76" ref="BZ82:BZ87">MIN(BL82:BU82)</f>
        <v>4</v>
      </c>
      <c r="CA82" s="27">
        <f aca="true" t="shared" si="77" ref="CA82:CA87">(BY82-BZ82)/4+BZ82</f>
        <v>7</v>
      </c>
      <c r="CC82">
        <f aca="true" t="shared" si="78" ref="CC82:CL87">IF(BL82&gt;$CA82,1,0)</f>
        <v>0</v>
      </c>
      <c r="CD82">
        <f t="shared" si="78"/>
        <v>1</v>
      </c>
      <c r="CE82">
        <f t="shared" si="78"/>
        <v>1</v>
      </c>
      <c r="CF82">
        <f t="shared" si="78"/>
        <v>1</v>
      </c>
      <c r="CG82">
        <f t="shared" si="78"/>
        <v>1</v>
      </c>
      <c r="CH82">
        <f t="shared" si="78"/>
        <v>0</v>
      </c>
      <c r="CI82">
        <f t="shared" si="78"/>
        <v>1</v>
      </c>
      <c r="CJ82">
        <f t="shared" si="78"/>
        <v>1</v>
      </c>
      <c r="CK82">
        <f t="shared" si="78"/>
        <v>1</v>
      </c>
      <c r="CL82">
        <f t="shared" si="78"/>
        <v>1</v>
      </c>
      <c r="CM82" s="5" t="s">
        <v>47</v>
      </c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 s="8">
        <v>452</v>
      </c>
      <c r="DD82" s="5" t="s">
        <v>47</v>
      </c>
      <c r="DE82" s="53">
        <v>452</v>
      </c>
      <c r="DF82" s="74"/>
      <c r="DG82" s="53"/>
      <c r="DH82" s="53"/>
      <c r="DI82" s="53"/>
      <c r="DJ82" s="53"/>
      <c r="DK82" s="53"/>
      <c r="DL82" s="53"/>
      <c r="DP82" s="53"/>
      <c r="DQ82" s="55"/>
      <c r="EJ82" s="53"/>
      <c r="EK82" s="55"/>
    </row>
    <row r="83" spans="1:141" s="5" customFormat="1" ht="12.75">
      <c r="A83" s="53">
        <v>12</v>
      </c>
      <c r="B83" s="74">
        <v>452</v>
      </c>
      <c r="C83" t="s">
        <v>45</v>
      </c>
      <c r="D83" s="5" t="s">
        <v>313</v>
      </c>
      <c r="E83" s="77" t="s">
        <v>47</v>
      </c>
      <c r="F83" s="53">
        <v>11.9</v>
      </c>
      <c r="G83" s="53">
        <v>0.4</v>
      </c>
      <c r="H83" s="74">
        <v>331</v>
      </c>
      <c r="I83" s="74">
        <v>49</v>
      </c>
      <c r="J83" s="74"/>
      <c r="K83" s="77">
        <v>8.5</v>
      </c>
      <c r="L83" s="74">
        <v>1</v>
      </c>
      <c r="M83" s="23">
        <f>(K83-F83)/F83</f>
        <v>-0.28571428571428575</v>
      </c>
      <c r="N83" s="91"/>
      <c r="O83" s="5">
        <v>12</v>
      </c>
      <c r="P83" s="11"/>
      <c r="Q83" s="74">
        <v>8</v>
      </c>
      <c r="R83" s="92"/>
      <c r="S83" s="77">
        <v>6.3</v>
      </c>
      <c r="T83" s="91"/>
      <c r="Z83" s="53"/>
      <c r="AA83" s="77" t="s">
        <v>47</v>
      </c>
      <c r="AC83" s="77">
        <v>18</v>
      </c>
      <c r="AD83" s="77">
        <v>34</v>
      </c>
      <c r="AE83" s="77">
        <v>19</v>
      </c>
      <c r="AF83" s="77">
        <v>24</v>
      </c>
      <c r="AG83" s="77">
        <v>39</v>
      </c>
      <c r="AH83" s="77">
        <v>29</v>
      </c>
      <c r="AI83" s="77">
        <v>48</v>
      </c>
      <c r="AJ83" s="77">
        <v>49</v>
      </c>
      <c r="AK83" s="77">
        <v>34</v>
      </c>
      <c r="AL83" s="77">
        <v>37</v>
      </c>
      <c r="AN83" s="77">
        <v>4</v>
      </c>
      <c r="AO83" s="77">
        <v>8</v>
      </c>
      <c r="AP83" s="77">
        <v>5</v>
      </c>
      <c r="AQ83" s="77">
        <v>6</v>
      </c>
      <c r="AR83" s="77">
        <v>10</v>
      </c>
      <c r="AS83" s="77">
        <v>7</v>
      </c>
      <c r="AT83" s="77">
        <v>12</v>
      </c>
      <c r="AU83" s="77">
        <v>12</v>
      </c>
      <c r="AV83" s="77">
        <v>8</v>
      </c>
      <c r="AW83" s="77">
        <v>9</v>
      </c>
      <c r="AX83"/>
      <c r="AY83"/>
      <c r="AZ83">
        <f t="shared" si="72"/>
        <v>6.25</v>
      </c>
      <c r="BA83">
        <f t="shared" si="73"/>
        <v>6.25</v>
      </c>
      <c r="BB83">
        <f t="shared" si="73"/>
        <v>6</v>
      </c>
      <c r="BC83">
        <f t="shared" si="73"/>
        <v>6.75</v>
      </c>
      <c r="BD83">
        <f t="shared" si="73"/>
        <v>8.25</v>
      </c>
      <c r="BE83">
        <f t="shared" si="73"/>
        <v>9</v>
      </c>
      <c r="BF83">
        <f t="shared" si="73"/>
        <v>10.75</v>
      </c>
      <c r="BG83">
        <f t="shared" si="73"/>
        <v>11</v>
      </c>
      <c r="BH83">
        <f t="shared" si="73"/>
        <v>9.25</v>
      </c>
      <c r="BI83">
        <f t="shared" si="74"/>
        <v>7.5</v>
      </c>
      <c r="BJ83"/>
      <c r="BL83" s="5">
        <v>5</v>
      </c>
      <c r="BM83" s="5">
        <v>10</v>
      </c>
      <c r="BN83" s="5">
        <v>6</v>
      </c>
      <c r="BO83" s="5">
        <v>7</v>
      </c>
      <c r="BP83" s="5">
        <v>12</v>
      </c>
      <c r="BQ83" s="5">
        <v>9</v>
      </c>
      <c r="BR83" s="5">
        <v>15</v>
      </c>
      <c r="BS83" s="5">
        <v>15</v>
      </c>
      <c r="BT83" s="5">
        <v>10</v>
      </c>
      <c r="BU83" s="5">
        <v>11</v>
      </c>
      <c r="BW83" t="s">
        <v>48</v>
      </c>
      <c r="BX83" s="61" t="s">
        <v>84</v>
      </c>
      <c r="BY83">
        <f t="shared" si="75"/>
        <v>15</v>
      </c>
      <c r="BZ83">
        <f t="shared" si="76"/>
        <v>5</v>
      </c>
      <c r="CA83" s="27">
        <f t="shared" si="77"/>
        <v>7.5</v>
      </c>
      <c r="CC83">
        <f t="shared" si="78"/>
        <v>0</v>
      </c>
      <c r="CD83">
        <f t="shared" si="78"/>
        <v>1</v>
      </c>
      <c r="CE83">
        <f t="shared" si="78"/>
        <v>0</v>
      </c>
      <c r="CF83">
        <f t="shared" si="78"/>
        <v>0</v>
      </c>
      <c r="CG83">
        <f t="shared" si="78"/>
        <v>1</v>
      </c>
      <c r="CH83">
        <f t="shared" si="78"/>
        <v>1</v>
      </c>
      <c r="CI83">
        <f t="shared" si="78"/>
        <v>1</v>
      </c>
      <c r="CJ83">
        <f t="shared" si="78"/>
        <v>1</v>
      </c>
      <c r="CK83">
        <f t="shared" si="78"/>
        <v>1</v>
      </c>
      <c r="CL83">
        <f t="shared" si="78"/>
        <v>1</v>
      </c>
      <c r="CM83" s="77" t="s">
        <v>47</v>
      </c>
      <c r="CN83" s="5" t="s">
        <v>60</v>
      </c>
      <c r="CO83">
        <f>MAX(AZ83:BI83)</f>
        <v>11</v>
      </c>
      <c r="CP83">
        <f>MIN(AZ83:BI83)</f>
        <v>6</v>
      </c>
      <c r="CQ83" s="27">
        <f>(CO83-CP83)/4+CP83</f>
        <v>7.25</v>
      </c>
      <c r="CR83"/>
      <c r="CS83">
        <f aca="true" t="shared" si="79" ref="CS83:DB87">IF(AZ83&gt;$CQ83,1,0)</f>
        <v>0</v>
      </c>
      <c r="CT83">
        <f t="shared" si="79"/>
        <v>0</v>
      </c>
      <c r="CU83">
        <f t="shared" si="79"/>
        <v>0</v>
      </c>
      <c r="CV83">
        <f t="shared" si="79"/>
        <v>0</v>
      </c>
      <c r="CW83">
        <f t="shared" si="79"/>
        <v>1</v>
      </c>
      <c r="CX83">
        <f t="shared" si="79"/>
        <v>1</v>
      </c>
      <c r="CY83">
        <f t="shared" si="79"/>
        <v>1</v>
      </c>
      <c r="CZ83">
        <f t="shared" si="79"/>
        <v>1</v>
      </c>
      <c r="DA83">
        <f t="shared" si="79"/>
        <v>1</v>
      </c>
      <c r="DB83">
        <f t="shared" si="79"/>
        <v>1</v>
      </c>
      <c r="DC83" s="8">
        <f t="shared" si="60"/>
        <v>6</v>
      </c>
      <c r="DD83" s="77" t="s">
        <v>47</v>
      </c>
      <c r="DE83" s="74">
        <v>452</v>
      </c>
      <c r="DF83" s="74"/>
      <c r="DG83" s="53"/>
      <c r="DH83" s="53"/>
      <c r="DI83" s="53"/>
      <c r="DJ83" s="53"/>
      <c r="DK83" s="53"/>
      <c r="DL83" s="53"/>
      <c r="DP83" s="53"/>
      <c r="DQ83" s="55"/>
      <c r="EJ83" s="53"/>
      <c r="EK83" s="55"/>
    </row>
    <row r="84" spans="1:141" s="5" customFormat="1" ht="12.75">
      <c r="A84" s="53">
        <v>12</v>
      </c>
      <c r="B84" s="74">
        <v>452</v>
      </c>
      <c r="C84" t="s">
        <v>45</v>
      </c>
      <c r="D84" s="5" t="s">
        <v>313</v>
      </c>
      <c r="E84" s="5" t="s">
        <v>395</v>
      </c>
      <c r="F84" s="53">
        <v>11.9</v>
      </c>
      <c r="G84" s="53">
        <v>0.4</v>
      </c>
      <c r="H84" s="74">
        <v>345</v>
      </c>
      <c r="I84" s="74">
        <v>51</v>
      </c>
      <c r="J84" s="74"/>
      <c r="K84" s="77">
        <v>7.3</v>
      </c>
      <c r="L84" s="74">
        <v>2</v>
      </c>
      <c r="M84" s="77"/>
      <c r="N84" s="28">
        <f>(K84-K83)/K83</f>
        <v>-0.14117647058823532</v>
      </c>
      <c r="O84" s="5">
        <v>14</v>
      </c>
      <c r="P84" s="28">
        <f>(O84-O83)/O83</f>
        <v>0.16666666666666666</v>
      </c>
      <c r="Q84" s="74">
        <v>8</v>
      </c>
      <c r="R84" s="12">
        <v>0</v>
      </c>
      <c r="S84" s="77">
        <v>13</v>
      </c>
      <c r="T84" s="28">
        <f>(S84-S83)/S83</f>
        <v>1.0634920634920635</v>
      </c>
      <c r="W84" s="8">
        <v>0</v>
      </c>
      <c r="X84" s="8">
        <v>0</v>
      </c>
      <c r="Y84" s="38" t="s">
        <v>195</v>
      </c>
      <c r="Z84" s="8">
        <v>0</v>
      </c>
      <c r="AA84" s="5" t="s">
        <v>395</v>
      </c>
      <c r="AC84" s="77">
        <v>16</v>
      </c>
      <c r="AD84" s="77">
        <v>30</v>
      </c>
      <c r="AE84" s="77">
        <v>16</v>
      </c>
      <c r="AF84" s="77">
        <v>20</v>
      </c>
      <c r="AG84" s="77">
        <v>19</v>
      </c>
      <c r="AH84" s="77">
        <v>15</v>
      </c>
      <c r="AI84" s="77">
        <v>64</v>
      </c>
      <c r="AJ84" s="77">
        <v>65</v>
      </c>
      <c r="AK84" s="77">
        <v>59</v>
      </c>
      <c r="AL84" s="77">
        <v>41</v>
      </c>
      <c r="AN84" s="77">
        <v>3</v>
      </c>
      <c r="AO84" s="77">
        <v>6</v>
      </c>
      <c r="AP84" s="77">
        <v>3</v>
      </c>
      <c r="AQ84" s="77">
        <v>4</v>
      </c>
      <c r="AR84" s="77">
        <v>4</v>
      </c>
      <c r="AS84" s="77">
        <v>3</v>
      </c>
      <c r="AT84" s="77">
        <v>14</v>
      </c>
      <c r="AU84" s="77">
        <v>14</v>
      </c>
      <c r="AV84" s="77">
        <v>13</v>
      </c>
      <c r="AW84" s="77">
        <v>9</v>
      </c>
      <c r="AX84"/>
      <c r="AY84"/>
      <c r="AZ84">
        <f t="shared" si="72"/>
        <v>5.25</v>
      </c>
      <c r="BA84">
        <f t="shared" si="73"/>
        <v>4.5</v>
      </c>
      <c r="BB84">
        <f t="shared" si="73"/>
        <v>4</v>
      </c>
      <c r="BC84">
        <f t="shared" si="73"/>
        <v>3.75</v>
      </c>
      <c r="BD84">
        <f t="shared" si="73"/>
        <v>3.75</v>
      </c>
      <c r="BE84">
        <f t="shared" si="73"/>
        <v>6</v>
      </c>
      <c r="BF84">
        <f t="shared" si="73"/>
        <v>11.25</v>
      </c>
      <c r="BG84">
        <f t="shared" si="73"/>
        <v>13.75</v>
      </c>
      <c r="BH84">
        <f t="shared" si="73"/>
        <v>12.25</v>
      </c>
      <c r="BI84">
        <f t="shared" si="74"/>
        <v>8.5</v>
      </c>
      <c r="BJ84"/>
      <c r="BL84" s="5">
        <v>5</v>
      </c>
      <c r="BM84" s="5">
        <v>9</v>
      </c>
      <c r="BN84" s="5">
        <v>5</v>
      </c>
      <c r="BO84" s="5">
        <v>6</v>
      </c>
      <c r="BP84" s="5">
        <v>6</v>
      </c>
      <c r="BQ84" s="5">
        <v>4</v>
      </c>
      <c r="BR84" s="5">
        <v>19</v>
      </c>
      <c r="BS84" s="5">
        <v>19</v>
      </c>
      <c r="BT84" s="5">
        <v>17</v>
      </c>
      <c r="BU84" s="5">
        <v>12</v>
      </c>
      <c r="BW84" t="s">
        <v>48</v>
      </c>
      <c r="BX84" s="61" t="s">
        <v>84</v>
      </c>
      <c r="BY84">
        <f t="shared" si="75"/>
        <v>19</v>
      </c>
      <c r="BZ84">
        <f t="shared" si="76"/>
        <v>4</v>
      </c>
      <c r="CA84" s="27">
        <f t="shared" si="77"/>
        <v>7.75</v>
      </c>
      <c r="CC84">
        <f t="shared" si="78"/>
        <v>0</v>
      </c>
      <c r="CD84">
        <f t="shared" si="78"/>
        <v>1</v>
      </c>
      <c r="CE84">
        <f t="shared" si="78"/>
        <v>0</v>
      </c>
      <c r="CF84">
        <f t="shared" si="78"/>
        <v>0</v>
      </c>
      <c r="CG84">
        <f t="shared" si="78"/>
        <v>0</v>
      </c>
      <c r="CH84">
        <f t="shared" si="78"/>
        <v>0</v>
      </c>
      <c r="CI84">
        <f t="shared" si="78"/>
        <v>1</v>
      </c>
      <c r="CJ84">
        <f t="shared" si="78"/>
        <v>1</v>
      </c>
      <c r="CK84">
        <f t="shared" si="78"/>
        <v>1</v>
      </c>
      <c r="CL84">
        <f t="shared" si="78"/>
        <v>1</v>
      </c>
      <c r="CM84" s="5" t="s">
        <v>395</v>
      </c>
      <c r="CO84">
        <f>MAX(AZ84:BI84)</f>
        <v>13.75</v>
      </c>
      <c r="CP84">
        <f>MIN(AZ84:BI84)</f>
        <v>3.75</v>
      </c>
      <c r="CQ84" s="27">
        <f>(CO84-CP84)/4+CP84</f>
        <v>6.25</v>
      </c>
      <c r="CR84"/>
      <c r="CS84">
        <f t="shared" si="79"/>
        <v>0</v>
      </c>
      <c r="CT84">
        <f t="shared" si="79"/>
        <v>0</v>
      </c>
      <c r="CU84">
        <f t="shared" si="79"/>
        <v>0</v>
      </c>
      <c r="CV84">
        <f t="shared" si="79"/>
        <v>0</v>
      </c>
      <c r="CW84">
        <f t="shared" si="79"/>
        <v>0</v>
      </c>
      <c r="CX84">
        <f t="shared" si="79"/>
        <v>0</v>
      </c>
      <c r="CY84">
        <f t="shared" si="79"/>
        <v>1</v>
      </c>
      <c r="CZ84">
        <f t="shared" si="79"/>
        <v>1</v>
      </c>
      <c r="DA84">
        <f t="shared" si="79"/>
        <v>1</v>
      </c>
      <c r="DB84">
        <f t="shared" si="79"/>
        <v>1</v>
      </c>
      <c r="DC84" s="8">
        <f t="shared" si="60"/>
        <v>4</v>
      </c>
      <c r="DD84" s="5" t="s">
        <v>395</v>
      </c>
      <c r="DE84" s="74">
        <v>452</v>
      </c>
      <c r="DF84" s="74"/>
      <c r="DG84" s="53"/>
      <c r="DH84" s="53"/>
      <c r="DI84" s="53"/>
      <c r="DJ84" s="53"/>
      <c r="DK84" s="53"/>
      <c r="DL84" s="53"/>
      <c r="DP84" s="53"/>
      <c r="DQ84" s="55"/>
      <c r="EJ84" s="53"/>
      <c r="EK84" s="55"/>
    </row>
    <row r="85" spans="1:141" s="5" customFormat="1" ht="12.75">
      <c r="A85" s="53">
        <v>12</v>
      </c>
      <c r="B85" s="74">
        <v>452</v>
      </c>
      <c r="C85" t="s">
        <v>45</v>
      </c>
      <c r="D85" s="5" t="s">
        <v>314</v>
      </c>
      <c r="E85" t="s">
        <v>396</v>
      </c>
      <c r="F85" s="53">
        <v>19.4</v>
      </c>
      <c r="G85" s="53">
        <v>37</v>
      </c>
      <c r="H85" s="74">
        <v>374</v>
      </c>
      <c r="I85" s="74">
        <v>46</v>
      </c>
      <c r="J85" s="74"/>
      <c r="K85" s="77">
        <v>9.5</v>
      </c>
      <c r="L85" s="74">
        <v>3</v>
      </c>
      <c r="M85" s="77"/>
      <c r="N85" s="28">
        <f>(K85-K83)/K83</f>
        <v>0.11764705882352941</v>
      </c>
      <c r="O85" s="5">
        <v>17</v>
      </c>
      <c r="P85" s="28">
        <f>(O85-O83)/O83</f>
        <v>0.4166666666666667</v>
      </c>
      <c r="Q85" s="74">
        <v>8</v>
      </c>
      <c r="R85" s="12">
        <v>0</v>
      </c>
      <c r="S85" s="77">
        <v>10.4</v>
      </c>
      <c r="T85" s="28">
        <f>(S85-S83)/S83</f>
        <v>0.6507936507936509</v>
      </c>
      <c r="W85" s="8">
        <v>0</v>
      </c>
      <c r="X85" s="8">
        <v>0</v>
      </c>
      <c r="Y85" s="5" t="s">
        <v>199</v>
      </c>
      <c r="Z85" s="8">
        <v>0</v>
      </c>
      <c r="AA85" t="s">
        <v>396</v>
      </c>
      <c r="AC85" s="77">
        <v>34</v>
      </c>
      <c r="AD85" s="77">
        <v>40</v>
      </c>
      <c r="AE85" s="77">
        <v>19</v>
      </c>
      <c r="AF85" s="77">
        <v>23</v>
      </c>
      <c r="AG85" s="77">
        <v>23</v>
      </c>
      <c r="AH85" s="77">
        <v>19</v>
      </c>
      <c r="AI85" s="77">
        <v>61</v>
      </c>
      <c r="AJ85" s="77">
        <v>69</v>
      </c>
      <c r="AK85" s="77">
        <v>46</v>
      </c>
      <c r="AL85" s="77">
        <v>40</v>
      </c>
      <c r="AN85" s="77">
        <v>8</v>
      </c>
      <c r="AO85" s="77">
        <v>10</v>
      </c>
      <c r="AP85" s="77">
        <v>5</v>
      </c>
      <c r="AQ85" s="77">
        <v>6</v>
      </c>
      <c r="AR85" s="77">
        <v>5</v>
      </c>
      <c r="AS85" s="77">
        <v>4</v>
      </c>
      <c r="AT85" s="77">
        <v>15</v>
      </c>
      <c r="AU85" s="77">
        <v>17</v>
      </c>
      <c r="AV85" s="77">
        <v>11</v>
      </c>
      <c r="AW85" s="77">
        <v>10</v>
      </c>
      <c r="AX85"/>
      <c r="AY85"/>
      <c r="AZ85">
        <f t="shared" si="72"/>
        <v>9</v>
      </c>
      <c r="BA85">
        <f t="shared" si="73"/>
        <v>8.25</v>
      </c>
      <c r="BB85">
        <f t="shared" si="73"/>
        <v>6.5</v>
      </c>
      <c r="BC85">
        <f t="shared" si="73"/>
        <v>5.5</v>
      </c>
      <c r="BD85">
        <f t="shared" si="73"/>
        <v>5</v>
      </c>
      <c r="BE85">
        <f t="shared" si="73"/>
        <v>7</v>
      </c>
      <c r="BF85">
        <f t="shared" si="73"/>
        <v>12.75</v>
      </c>
      <c r="BG85">
        <f t="shared" si="73"/>
        <v>15</v>
      </c>
      <c r="BH85">
        <f t="shared" si="73"/>
        <v>12.25</v>
      </c>
      <c r="BI85">
        <f t="shared" si="74"/>
        <v>9.75</v>
      </c>
      <c r="BJ85"/>
      <c r="BL85" s="5">
        <v>9</v>
      </c>
      <c r="BM85" s="5">
        <v>11</v>
      </c>
      <c r="BN85" s="5">
        <v>5</v>
      </c>
      <c r="BO85" s="5">
        <v>6</v>
      </c>
      <c r="BP85" s="5">
        <v>6</v>
      </c>
      <c r="BQ85" s="5">
        <v>5</v>
      </c>
      <c r="BR85" s="5">
        <v>16</v>
      </c>
      <c r="BS85" s="5">
        <v>18</v>
      </c>
      <c r="BT85" s="5">
        <v>12</v>
      </c>
      <c r="BU85" s="5">
        <v>11</v>
      </c>
      <c r="BW85" t="s">
        <v>48</v>
      </c>
      <c r="BX85" s="61" t="s">
        <v>84</v>
      </c>
      <c r="BY85">
        <f t="shared" si="75"/>
        <v>18</v>
      </c>
      <c r="BZ85">
        <f t="shared" si="76"/>
        <v>5</v>
      </c>
      <c r="CA85" s="27">
        <f t="shared" si="77"/>
        <v>8.25</v>
      </c>
      <c r="CC85">
        <f t="shared" si="78"/>
        <v>1</v>
      </c>
      <c r="CD85">
        <f t="shared" si="78"/>
        <v>1</v>
      </c>
      <c r="CE85">
        <f t="shared" si="78"/>
        <v>0</v>
      </c>
      <c r="CF85">
        <f t="shared" si="78"/>
        <v>0</v>
      </c>
      <c r="CG85">
        <f t="shared" si="78"/>
        <v>0</v>
      </c>
      <c r="CH85">
        <f t="shared" si="78"/>
        <v>0</v>
      </c>
      <c r="CI85">
        <f t="shared" si="78"/>
        <v>1</v>
      </c>
      <c r="CJ85">
        <f t="shared" si="78"/>
        <v>1</v>
      </c>
      <c r="CK85">
        <f t="shared" si="78"/>
        <v>1</v>
      </c>
      <c r="CL85">
        <f t="shared" si="78"/>
        <v>1</v>
      </c>
      <c r="CM85" t="s">
        <v>396</v>
      </c>
      <c r="CO85">
        <f>MAX(AZ85:BI85)</f>
        <v>15</v>
      </c>
      <c r="CP85">
        <f>MIN(AZ85:BI85)</f>
        <v>5</v>
      </c>
      <c r="CQ85" s="27">
        <f>(CO85-CP85)/4+CP85</f>
        <v>7.5</v>
      </c>
      <c r="CR85"/>
      <c r="CS85">
        <f t="shared" si="79"/>
        <v>1</v>
      </c>
      <c r="CT85">
        <f t="shared" si="79"/>
        <v>1</v>
      </c>
      <c r="CU85">
        <f t="shared" si="79"/>
        <v>0</v>
      </c>
      <c r="CV85">
        <f t="shared" si="79"/>
        <v>0</v>
      </c>
      <c r="CW85">
        <f t="shared" si="79"/>
        <v>0</v>
      </c>
      <c r="CX85">
        <f t="shared" si="79"/>
        <v>0</v>
      </c>
      <c r="CY85">
        <f t="shared" si="79"/>
        <v>1</v>
      </c>
      <c r="CZ85">
        <f t="shared" si="79"/>
        <v>1</v>
      </c>
      <c r="DA85">
        <f t="shared" si="79"/>
        <v>1</v>
      </c>
      <c r="DB85">
        <f t="shared" si="79"/>
        <v>1</v>
      </c>
      <c r="DC85" s="8">
        <f t="shared" si="60"/>
        <v>6</v>
      </c>
      <c r="DD85" t="s">
        <v>396</v>
      </c>
      <c r="DE85" s="74">
        <v>452</v>
      </c>
      <c r="DF85" s="74"/>
      <c r="DG85" s="53"/>
      <c r="DH85" s="53"/>
      <c r="DI85" s="53"/>
      <c r="DJ85" s="53"/>
      <c r="DK85" s="53"/>
      <c r="DL85" s="53"/>
      <c r="DP85" s="53"/>
      <c r="DQ85" s="55"/>
      <c r="EJ85" s="53"/>
      <c r="EK85" s="55"/>
    </row>
    <row r="86" spans="1:141" s="5" customFormat="1" ht="12.75">
      <c r="A86" s="53">
        <v>12</v>
      </c>
      <c r="B86" s="74">
        <v>452</v>
      </c>
      <c r="C86" t="s">
        <v>45</v>
      </c>
      <c r="D86" s="5" t="s">
        <v>312</v>
      </c>
      <c r="E86" s="5" t="s">
        <v>393</v>
      </c>
      <c r="F86" s="53">
        <v>9.4</v>
      </c>
      <c r="G86" s="53">
        <v>0.5</v>
      </c>
      <c r="H86" s="74">
        <v>333</v>
      </c>
      <c r="I86" s="74">
        <v>48</v>
      </c>
      <c r="J86" s="74"/>
      <c r="K86" s="77">
        <v>7.4</v>
      </c>
      <c r="L86" s="74">
        <v>1</v>
      </c>
      <c r="M86" s="77"/>
      <c r="N86" s="28">
        <f>(K86-K83)/K83</f>
        <v>-0.1294117647058823</v>
      </c>
      <c r="O86" s="5">
        <v>13</v>
      </c>
      <c r="P86" s="28">
        <f>(O86-O83)/O83</f>
        <v>0.08333333333333333</v>
      </c>
      <c r="Q86" s="74">
        <v>8</v>
      </c>
      <c r="R86" s="12">
        <v>0</v>
      </c>
      <c r="S86" s="77">
        <v>9.1</v>
      </c>
      <c r="T86" s="28">
        <f>(S86-S83)/S83</f>
        <v>0.4444444444444444</v>
      </c>
      <c r="W86" s="8">
        <v>0</v>
      </c>
      <c r="X86" s="8">
        <v>0</v>
      </c>
      <c r="Y86" s="30" t="s">
        <v>183</v>
      </c>
      <c r="Z86" s="8">
        <v>0</v>
      </c>
      <c r="AA86" s="5" t="s">
        <v>393</v>
      </c>
      <c r="AC86" s="77">
        <v>19</v>
      </c>
      <c r="AD86" s="77">
        <v>23</v>
      </c>
      <c r="AE86" s="77">
        <v>31</v>
      </c>
      <c r="AF86" s="77">
        <v>25</v>
      </c>
      <c r="AG86" s="77">
        <v>21</v>
      </c>
      <c r="AH86" s="77">
        <v>33</v>
      </c>
      <c r="AI86" s="77">
        <v>53</v>
      </c>
      <c r="AJ86" s="77">
        <v>58</v>
      </c>
      <c r="AK86" s="77">
        <v>42</v>
      </c>
      <c r="AL86" s="77">
        <v>28</v>
      </c>
      <c r="AN86" s="77">
        <v>4</v>
      </c>
      <c r="AO86" s="77">
        <v>4</v>
      </c>
      <c r="AP86" s="77">
        <v>6</v>
      </c>
      <c r="AQ86" s="77">
        <v>5</v>
      </c>
      <c r="AR86" s="77">
        <v>4</v>
      </c>
      <c r="AS86" s="77">
        <v>7</v>
      </c>
      <c r="AT86" s="77">
        <v>11</v>
      </c>
      <c r="AU86" s="77">
        <v>13</v>
      </c>
      <c r="AV86" s="77">
        <v>9</v>
      </c>
      <c r="AW86" s="77">
        <v>6</v>
      </c>
      <c r="AX86"/>
      <c r="AY86"/>
      <c r="AZ86">
        <f t="shared" si="72"/>
        <v>4.5</v>
      </c>
      <c r="BA86">
        <f t="shared" si="73"/>
        <v>4.5</v>
      </c>
      <c r="BB86">
        <f t="shared" si="73"/>
        <v>5.25</v>
      </c>
      <c r="BC86">
        <f t="shared" si="73"/>
        <v>5</v>
      </c>
      <c r="BD86">
        <f t="shared" si="73"/>
        <v>5</v>
      </c>
      <c r="BE86">
        <f t="shared" si="73"/>
        <v>7.25</v>
      </c>
      <c r="BF86">
        <f t="shared" si="73"/>
        <v>10.5</v>
      </c>
      <c r="BG86">
        <f t="shared" si="73"/>
        <v>11.5</v>
      </c>
      <c r="BH86">
        <f t="shared" si="73"/>
        <v>9.25</v>
      </c>
      <c r="BI86">
        <f t="shared" si="74"/>
        <v>6.25</v>
      </c>
      <c r="BJ86"/>
      <c r="BL86" s="5">
        <v>6</v>
      </c>
      <c r="BM86" s="5">
        <v>7</v>
      </c>
      <c r="BN86" s="5">
        <v>9</v>
      </c>
      <c r="BO86" s="5">
        <v>8</v>
      </c>
      <c r="BP86" s="5">
        <v>6</v>
      </c>
      <c r="BQ86" s="5">
        <v>10</v>
      </c>
      <c r="BR86" s="5">
        <v>16</v>
      </c>
      <c r="BS86" s="5">
        <v>17</v>
      </c>
      <c r="BT86" s="5">
        <v>13</v>
      </c>
      <c r="BU86" s="5">
        <v>8</v>
      </c>
      <c r="BW86" t="s">
        <v>48</v>
      </c>
      <c r="BX86" s="61" t="s">
        <v>84</v>
      </c>
      <c r="BY86">
        <f t="shared" si="75"/>
        <v>17</v>
      </c>
      <c r="BZ86">
        <f t="shared" si="76"/>
        <v>6</v>
      </c>
      <c r="CA86" s="27">
        <f t="shared" si="77"/>
        <v>8.75</v>
      </c>
      <c r="CC86">
        <f t="shared" si="78"/>
        <v>0</v>
      </c>
      <c r="CD86">
        <f t="shared" si="78"/>
        <v>0</v>
      </c>
      <c r="CE86">
        <f t="shared" si="78"/>
        <v>1</v>
      </c>
      <c r="CF86">
        <f t="shared" si="78"/>
        <v>0</v>
      </c>
      <c r="CG86">
        <f t="shared" si="78"/>
        <v>0</v>
      </c>
      <c r="CH86">
        <f t="shared" si="78"/>
        <v>1</v>
      </c>
      <c r="CI86">
        <f t="shared" si="78"/>
        <v>1</v>
      </c>
      <c r="CJ86">
        <f t="shared" si="78"/>
        <v>1</v>
      </c>
      <c r="CK86">
        <f t="shared" si="78"/>
        <v>1</v>
      </c>
      <c r="CL86">
        <f t="shared" si="78"/>
        <v>0</v>
      </c>
      <c r="CM86" s="5" t="s">
        <v>393</v>
      </c>
      <c r="CO86">
        <f>MAX(AZ86:BI86)</f>
        <v>11.5</v>
      </c>
      <c r="CP86">
        <f>MIN(AZ86:BI86)</f>
        <v>4.5</v>
      </c>
      <c r="CQ86" s="27">
        <f>(CO86-CP86)/4+CP86</f>
        <v>6.25</v>
      </c>
      <c r="CR86"/>
      <c r="CS86">
        <f t="shared" si="79"/>
        <v>0</v>
      </c>
      <c r="CT86">
        <f t="shared" si="79"/>
        <v>0</v>
      </c>
      <c r="CU86">
        <f t="shared" si="79"/>
        <v>0</v>
      </c>
      <c r="CV86">
        <f t="shared" si="79"/>
        <v>0</v>
      </c>
      <c r="CW86">
        <f t="shared" si="79"/>
        <v>0</v>
      </c>
      <c r="CX86">
        <f t="shared" si="79"/>
        <v>1</v>
      </c>
      <c r="CY86">
        <f t="shared" si="79"/>
        <v>1</v>
      </c>
      <c r="CZ86">
        <f t="shared" si="79"/>
        <v>1</v>
      </c>
      <c r="DA86">
        <f t="shared" si="79"/>
        <v>1</v>
      </c>
      <c r="DB86">
        <f t="shared" si="79"/>
        <v>0</v>
      </c>
      <c r="DC86" s="8">
        <f t="shared" si="60"/>
        <v>4</v>
      </c>
      <c r="DD86" s="5" t="s">
        <v>393</v>
      </c>
      <c r="DE86" s="74">
        <v>452</v>
      </c>
      <c r="DF86" s="74"/>
      <c r="DG86" s="53"/>
      <c r="DH86" s="53"/>
      <c r="DI86" s="53"/>
      <c r="DJ86" s="53"/>
      <c r="DK86" s="53"/>
      <c r="DL86" s="53"/>
      <c r="DP86" s="53"/>
      <c r="DQ86" s="55"/>
      <c r="EJ86" s="53"/>
      <c r="EK86" s="55"/>
    </row>
    <row r="87" spans="1:141" s="5" customFormat="1" ht="12.75">
      <c r="A87" s="53">
        <v>12</v>
      </c>
      <c r="B87" s="74">
        <v>452</v>
      </c>
      <c r="C87" t="s">
        <v>45</v>
      </c>
      <c r="D87" s="77" t="s">
        <v>315</v>
      </c>
      <c r="E87" t="s">
        <v>394</v>
      </c>
      <c r="F87" s="74">
        <v>13.6</v>
      </c>
      <c r="G87" s="74">
        <v>0.4</v>
      </c>
      <c r="H87" s="74">
        <v>360</v>
      </c>
      <c r="I87" s="74">
        <v>39</v>
      </c>
      <c r="J87" s="74"/>
      <c r="K87" s="77">
        <v>9.6</v>
      </c>
      <c r="L87" s="74">
        <v>3</v>
      </c>
      <c r="M87" s="77"/>
      <c r="N87" s="28">
        <f>(K87-K83)/K83</f>
        <v>0.1294117647058823</v>
      </c>
      <c r="O87" s="5">
        <v>15</v>
      </c>
      <c r="P87" s="28">
        <f>(O87-O83)/O83</f>
        <v>0.25</v>
      </c>
      <c r="Q87" s="74">
        <v>8</v>
      </c>
      <c r="R87" s="12">
        <v>0</v>
      </c>
      <c r="S87" s="77">
        <v>7.6</v>
      </c>
      <c r="T87" s="28">
        <f>(S87-S83)/S83</f>
        <v>0.20634920634920634</v>
      </c>
      <c r="W87" s="8">
        <v>0</v>
      </c>
      <c r="X87" s="8">
        <v>0</v>
      </c>
      <c r="Y87" s="5" t="s">
        <v>407</v>
      </c>
      <c r="Z87" s="8">
        <v>0</v>
      </c>
      <c r="AA87" t="s">
        <v>394</v>
      </c>
      <c r="AC87" s="77">
        <v>11</v>
      </c>
      <c r="AD87" s="77">
        <v>44</v>
      </c>
      <c r="AE87" s="77">
        <v>31</v>
      </c>
      <c r="AF87" s="77">
        <v>30</v>
      </c>
      <c r="AG87" s="77">
        <v>29</v>
      </c>
      <c r="AH87" s="77">
        <v>25</v>
      </c>
      <c r="AI87" s="77">
        <v>49</v>
      </c>
      <c r="AJ87" s="77">
        <v>60</v>
      </c>
      <c r="AK87" s="77">
        <v>44</v>
      </c>
      <c r="AL87" s="77">
        <v>37</v>
      </c>
      <c r="AN87" s="77">
        <v>2</v>
      </c>
      <c r="AO87" s="77">
        <v>11</v>
      </c>
      <c r="AP87" s="77">
        <v>8</v>
      </c>
      <c r="AQ87" s="77">
        <v>8</v>
      </c>
      <c r="AR87" s="77">
        <v>7</v>
      </c>
      <c r="AS87" s="77">
        <v>6</v>
      </c>
      <c r="AT87" s="77">
        <v>13</v>
      </c>
      <c r="AU87" s="77">
        <v>15</v>
      </c>
      <c r="AV87" s="77">
        <v>11</v>
      </c>
      <c r="AW87" s="77">
        <v>9</v>
      </c>
      <c r="AX87"/>
      <c r="AY87"/>
      <c r="AZ87">
        <f t="shared" si="72"/>
        <v>6</v>
      </c>
      <c r="BA87">
        <f t="shared" si="73"/>
        <v>8</v>
      </c>
      <c r="BB87">
        <f t="shared" si="73"/>
        <v>8.75</v>
      </c>
      <c r="BC87">
        <f t="shared" si="73"/>
        <v>7.75</v>
      </c>
      <c r="BD87">
        <f t="shared" si="73"/>
        <v>7</v>
      </c>
      <c r="BE87">
        <f t="shared" si="73"/>
        <v>8</v>
      </c>
      <c r="BF87">
        <f t="shared" si="73"/>
        <v>11.75</v>
      </c>
      <c r="BG87">
        <f t="shared" si="73"/>
        <v>13.5</v>
      </c>
      <c r="BH87">
        <f t="shared" si="73"/>
        <v>11.5</v>
      </c>
      <c r="BI87">
        <f t="shared" si="74"/>
        <v>7.75</v>
      </c>
      <c r="BJ87"/>
      <c r="BL87" s="5">
        <v>3</v>
      </c>
      <c r="BM87" s="5">
        <v>12</v>
      </c>
      <c r="BN87" s="5">
        <v>9</v>
      </c>
      <c r="BO87" s="5">
        <v>8</v>
      </c>
      <c r="BP87" s="5">
        <v>8</v>
      </c>
      <c r="BQ87" s="5">
        <v>7</v>
      </c>
      <c r="BR87" s="5">
        <v>14</v>
      </c>
      <c r="BS87" s="5">
        <v>17</v>
      </c>
      <c r="BT87" s="5">
        <v>12</v>
      </c>
      <c r="BU87" s="5">
        <v>10</v>
      </c>
      <c r="BW87" t="s">
        <v>48</v>
      </c>
      <c r="BX87" s="61" t="s">
        <v>84</v>
      </c>
      <c r="BY87">
        <f t="shared" si="75"/>
        <v>17</v>
      </c>
      <c r="BZ87">
        <f t="shared" si="76"/>
        <v>3</v>
      </c>
      <c r="CA87" s="27">
        <f t="shared" si="77"/>
        <v>6.5</v>
      </c>
      <c r="CC87">
        <f t="shared" si="78"/>
        <v>0</v>
      </c>
      <c r="CD87">
        <f t="shared" si="78"/>
        <v>1</v>
      </c>
      <c r="CE87">
        <f t="shared" si="78"/>
        <v>1</v>
      </c>
      <c r="CF87">
        <f t="shared" si="78"/>
        <v>1</v>
      </c>
      <c r="CG87">
        <f t="shared" si="78"/>
        <v>1</v>
      </c>
      <c r="CH87">
        <f t="shared" si="78"/>
        <v>1</v>
      </c>
      <c r="CI87">
        <f t="shared" si="78"/>
        <v>1</v>
      </c>
      <c r="CJ87">
        <f t="shared" si="78"/>
        <v>1</v>
      </c>
      <c r="CK87">
        <f t="shared" si="78"/>
        <v>1</v>
      </c>
      <c r="CL87">
        <f t="shared" si="78"/>
        <v>1</v>
      </c>
      <c r="CM87" t="s">
        <v>394</v>
      </c>
      <c r="CO87">
        <f>MAX(AZ87:BI87)</f>
        <v>13.5</v>
      </c>
      <c r="CP87">
        <f>MIN(AZ87:BI87)</f>
        <v>6</v>
      </c>
      <c r="CQ87" s="27">
        <f>(CO87-CP87)/4+CP87</f>
        <v>7.875</v>
      </c>
      <c r="CR87"/>
      <c r="CS87">
        <f t="shared" si="79"/>
        <v>0</v>
      </c>
      <c r="CT87">
        <f t="shared" si="79"/>
        <v>1</v>
      </c>
      <c r="CU87">
        <f t="shared" si="79"/>
        <v>1</v>
      </c>
      <c r="CV87">
        <f t="shared" si="79"/>
        <v>0</v>
      </c>
      <c r="CW87">
        <f t="shared" si="79"/>
        <v>0</v>
      </c>
      <c r="CX87">
        <f t="shared" si="79"/>
        <v>1</v>
      </c>
      <c r="CY87">
        <f t="shared" si="79"/>
        <v>1</v>
      </c>
      <c r="CZ87">
        <f t="shared" si="79"/>
        <v>1</v>
      </c>
      <c r="DA87">
        <f t="shared" si="79"/>
        <v>1</v>
      </c>
      <c r="DB87">
        <f t="shared" si="79"/>
        <v>0</v>
      </c>
      <c r="DC87" s="8">
        <f t="shared" si="60"/>
        <v>6</v>
      </c>
      <c r="DD87" t="s">
        <v>394</v>
      </c>
      <c r="DE87" s="74">
        <v>452</v>
      </c>
      <c r="DF87" s="74"/>
      <c r="DG87" s="53"/>
      <c r="DH87" s="53"/>
      <c r="DI87" s="53"/>
      <c r="DJ87" s="53"/>
      <c r="DK87" s="53"/>
      <c r="DL87" s="53"/>
      <c r="DP87" s="53"/>
      <c r="DQ87" s="55"/>
      <c r="EJ87" s="53"/>
      <c r="EK87" s="55"/>
    </row>
    <row r="88" spans="1:141" s="5" customFormat="1" ht="12.75">
      <c r="A88" s="33"/>
      <c r="B88" s="33"/>
      <c r="C88" s="3"/>
      <c r="D88" s="3"/>
      <c r="E88" s="3"/>
      <c r="F88" s="33"/>
      <c r="G88" s="33"/>
      <c r="H88" s="33"/>
      <c r="I88" s="33"/>
      <c r="J88" s="33"/>
      <c r="K88" s="3"/>
      <c r="L88" s="33"/>
      <c r="M88" s="3"/>
      <c r="N88" s="88"/>
      <c r="O88" s="3" t="s">
        <v>51</v>
      </c>
      <c r="P88" s="88"/>
      <c r="Q88" s="33"/>
      <c r="R88" s="36"/>
      <c r="S88" s="3"/>
      <c r="T88" s="88"/>
      <c r="U88" s="3"/>
      <c r="V88" s="3"/>
      <c r="W88" s="3"/>
      <c r="X88" s="33" t="s">
        <v>51</v>
      </c>
      <c r="Y88" s="3"/>
      <c r="Z88" s="3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87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 s="8" t="s">
        <v>51</v>
      </c>
      <c r="DD88" s="3"/>
      <c r="DE88" s="33"/>
      <c r="DF88" s="74"/>
      <c r="DG88" s="53"/>
      <c r="DH88" s="53"/>
      <c r="DI88" s="53"/>
      <c r="DJ88" s="53"/>
      <c r="DK88" s="53"/>
      <c r="DL88" s="53"/>
      <c r="DP88" s="53"/>
      <c r="DQ88" s="55"/>
      <c r="EJ88" s="53"/>
      <c r="EK88" s="55"/>
    </row>
    <row r="89" spans="1:141" s="5" customFormat="1" ht="12.75">
      <c r="A89" s="53"/>
      <c r="B89" s="53"/>
      <c r="F89" s="53"/>
      <c r="G89" s="53"/>
      <c r="H89" s="53"/>
      <c r="I89" s="53"/>
      <c r="J89" s="53"/>
      <c r="L89" s="53"/>
      <c r="N89" s="11"/>
      <c r="O89" s="5" t="s">
        <v>51</v>
      </c>
      <c r="P89" s="11"/>
      <c r="Q89" s="53"/>
      <c r="R89" s="57"/>
      <c r="T89" s="11"/>
      <c r="Z89" s="53"/>
      <c r="AX89"/>
      <c r="AY89"/>
      <c r="AZ89"/>
      <c r="BA89"/>
      <c r="BB89"/>
      <c r="BC89"/>
      <c r="BD89"/>
      <c r="BE89"/>
      <c r="BF89"/>
      <c r="BG89"/>
      <c r="BH89"/>
      <c r="BI89"/>
      <c r="BJ89"/>
      <c r="CA89" s="90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 s="8" t="s">
        <v>51</v>
      </c>
      <c r="DE89" s="53"/>
      <c r="DF89" s="74"/>
      <c r="DG89" s="53"/>
      <c r="DH89" s="53"/>
      <c r="DI89" s="53"/>
      <c r="DJ89" s="53"/>
      <c r="DK89" s="53"/>
      <c r="DL89" s="53"/>
      <c r="DP89" s="53"/>
      <c r="DQ89" s="55"/>
      <c r="EJ89" s="53"/>
      <c r="EK89" s="55"/>
    </row>
    <row r="90" spans="1:141" s="5" customFormat="1" ht="12.75">
      <c r="A90" s="53">
        <v>13</v>
      </c>
      <c r="B90" s="53">
        <v>453</v>
      </c>
      <c r="C90" t="s">
        <v>45</v>
      </c>
      <c r="D90" s="5" t="s">
        <v>316</v>
      </c>
      <c r="E90" s="5" t="s">
        <v>47</v>
      </c>
      <c r="F90" s="53">
        <v>4.1</v>
      </c>
      <c r="G90" s="53">
        <v>0.2</v>
      </c>
      <c r="H90" s="74">
        <v>206</v>
      </c>
      <c r="I90" s="74">
        <v>46</v>
      </c>
      <c r="J90" s="74"/>
      <c r="K90" s="77">
        <v>6.2</v>
      </c>
      <c r="L90" s="74">
        <v>2</v>
      </c>
      <c r="M90" s="23">
        <f>(K90-F90)/F90</f>
        <v>0.5121951219512196</v>
      </c>
      <c r="N90" s="91"/>
      <c r="O90" s="5">
        <v>13</v>
      </c>
      <c r="P90" s="11"/>
      <c r="Q90" s="74">
        <v>3</v>
      </c>
      <c r="R90" s="92"/>
      <c r="S90" s="77">
        <v>13.7</v>
      </c>
      <c r="T90" s="91"/>
      <c r="Z90" s="53"/>
      <c r="AA90" s="5" t="s">
        <v>47</v>
      </c>
      <c r="AC90" s="77">
        <v>0</v>
      </c>
      <c r="AD90" s="77">
        <v>22</v>
      </c>
      <c r="AE90" s="77">
        <v>36</v>
      </c>
      <c r="AF90" s="77">
        <v>45</v>
      </c>
      <c r="AG90" s="77">
        <v>21</v>
      </c>
      <c r="AH90" s="77">
        <v>17</v>
      </c>
      <c r="AI90" s="77">
        <v>27</v>
      </c>
      <c r="AJ90" s="77">
        <v>12</v>
      </c>
      <c r="AK90" s="77">
        <v>14</v>
      </c>
      <c r="AL90" s="77">
        <v>12</v>
      </c>
      <c r="AN90" s="77">
        <v>0</v>
      </c>
      <c r="AO90" s="77">
        <v>6</v>
      </c>
      <c r="AP90" s="77">
        <v>11</v>
      </c>
      <c r="AQ90" s="77">
        <v>13</v>
      </c>
      <c r="AR90" s="77">
        <v>6</v>
      </c>
      <c r="AS90" s="77">
        <v>4</v>
      </c>
      <c r="AT90" s="77">
        <v>8</v>
      </c>
      <c r="AU90" s="77">
        <v>3</v>
      </c>
      <c r="AV90" s="77">
        <v>4</v>
      </c>
      <c r="AW90" s="77">
        <v>3</v>
      </c>
      <c r="AX90"/>
      <c r="AY90"/>
      <c r="AZ90">
        <f>(AW90+2*AN90+AO90)/4</f>
        <v>2.25</v>
      </c>
      <c r="BA90">
        <f aca="true" t="shared" si="80" ref="BA90:BH93">(AN90+2*AO90+AP90)/4</f>
        <v>5.75</v>
      </c>
      <c r="BB90">
        <f t="shared" si="80"/>
        <v>10.25</v>
      </c>
      <c r="BC90">
        <f t="shared" si="80"/>
        <v>10.75</v>
      </c>
      <c r="BD90">
        <f t="shared" si="80"/>
        <v>7.25</v>
      </c>
      <c r="BE90">
        <f t="shared" si="80"/>
        <v>5.5</v>
      </c>
      <c r="BF90">
        <f t="shared" si="80"/>
        <v>5.75</v>
      </c>
      <c r="BG90">
        <f t="shared" si="80"/>
        <v>4.5</v>
      </c>
      <c r="BH90">
        <f t="shared" si="80"/>
        <v>3.5</v>
      </c>
      <c r="BI90">
        <f>(AV90+2*AW90+AN90)/4</f>
        <v>2.5</v>
      </c>
      <c r="BJ90"/>
      <c r="BL90" s="5">
        <v>0</v>
      </c>
      <c r="BM90" s="5">
        <v>11</v>
      </c>
      <c r="BN90" s="5">
        <v>17</v>
      </c>
      <c r="BO90" s="5">
        <v>22</v>
      </c>
      <c r="BP90" s="5">
        <v>10</v>
      </c>
      <c r="BQ90" s="5">
        <v>8</v>
      </c>
      <c r="BR90" s="5">
        <v>13</v>
      </c>
      <c r="BS90" s="5">
        <v>6</v>
      </c>
      <c r="BT90" s="5">
        <v>7</v>
      </c>
      <c r="BU90" s="5">
        <v>6</v>
      </c>
      <c r="BW90" t="s">
        <v>48</v>
      </c>
      <c r="BX90" s="5" t="s">
        <v>60</v>
      </c>
      <c r="BY90">
        <f>MAX(BL90:BU90)</f>
        <v>22</v>
      </c>
      <c r="BZ90">
        <f>MIN(BL90:BU90)</f>
        <v>0</v>
      </c>
      <c r="CA90" s="27">
        <f>(BY90-BZ90)/4+BZ90</f>
        <v>5.5</v>
      </c>
      <c r="CC90">
        <f aca="true" t="shared" si="81" ref="CC90:CL93">IF(BL90&gt;$CA90,1,0)</f>
        <v>0</v>
      </c>
      <c r="CD90">
        <f t="shared" si="81"/>
        <v>1</v>
      </c>
      <c r="CE90">
        <f t="shared" si="81"/>
        <v>1</v>
      </c>
      <c r="CF90">
        <f t="shared" si="81"/>
        <v>1</v>
      </c>
      <c r="CG90">
        <f t="shared" si="81"/>
        <v>1</v>
      </c>
      <c r="CH90">
        <f t="shared" si="81"/>
        <v>1</v>
      </c>
      <c r="CI90">
        <f t="shared" si="81"/>
        <v>1</v>
      </c>
      <c r="CJ90">
        <f t="shared" si="81"/>
        <v>1</v>
      </c>
      <c r="CK90">
        <f t="shared" si="81"/>
        <v>1</v>
      </c>
      <c r="CL90">
        <f t="shared" si="81"/>
        <v>1</v>
      </c>
      <c r="CM90" s="5" t="s">
        <v>47</v>
      </c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 s="8">
        <v>453</v>
      </c>
      <c r="DD90" s="5" t="s">
        <v>47</v>
      </c>
      <c r="DE90" s="53">
        <v>453</v>
      </c>
      <c r="DF90" s="74"/>
      <c r="DG90" s="53"/>
      <c r="DH90" s="53"/>
      <c r="DI90" s="53"/>
      <c r="DJ90" s="53"/>
      <c r="DK90" s="53"/>
      <c r="DL90" s="53"/>
      <c r="DP90" s="53"/>
      <c r="DQ90" s="55"/>
      <c r="EJ90" s="53"/>
      <c r="EK90" s="55"/>
    </row>
    <row r="91" spans="1:141" s="5" customFormat="1" ht="12.75">
      <c r="A91" s="53">
        <v>13</v>
      </c>
      <c r="B91" s="53">
        <v>453</v>
      </c>
      <c r="C91" t="s">
        <v>45</v>
      </c>
      <c r="D91" s="5" t="s">
        <v>317</v>
      </c>
      <c r="E91" s="5" t="s">
        <v>47</v>
      </c>
      <c r="F91" s="53">
        <v>8.1</v>
      </c>
      <c r="G91" s="53">
        <v>0.5</v>
      </c>
      <c r="H91" s="74">
        <v>199</v>
      </c>
      <c r="I91" s="74">
        <v>36</v>
      </c>
      <c r="J91" s="74"/>
      <c r="K91" s="77">
        <v>7.1</v>
      </c>
      <c r="L91" s="74">
        <v>3</v>
      </c>
      <c r="M91" s="23">
        <f>(K91-F91)/F91</f>
        <v>-0.1234567901234568</v>
      </c>
      <c r="N91" s="91"/>
      <c r="O91" s="5">
        <v>20</v>
      </c>
      <c r="P91" s="11"/>
      <c r="Q91" s="74">
        <v>4</v>
      </c>
      <c r="R91" s="92"/>
      <c r="S91" s="77">
        <v>14.5</v>
      </c>
      <c r="T91" s="28"/>
      <c r="Z91" s="53"/>
      <c r="AA91" s="5" t="s">
        <v>47</v>
      </c>
      <c r="AC91">
        <v>5</v>
      </c>
      <c r="AD91">
        <v>15</v>
      </c>
      <c r="AE91">
        <v>28</v>
      </c>
      <c r="AF91">
        <v>58</v>
      </c>
      <c r="AG91">
        <v>16</v>
      </c>
      <c r="AH91">
        <v>12</v>
      </c>
      <c r="AI91">
        <v>17</v>
      </c>
      <c r="AJ91">
        <v>8</v>
      </c>
      <c r="AK91">
        <v>21</v>
      </c>
      <c r="AL91">
        <v>19</v>
      </c>
      <c r="AN91" s="77">
        <v>1</v>
      </c>
      <c r="AO91" s="77">
        <v>5</v>
      </c>
      <c r="AP91" s="77">
        <v>9</v>
      </c>
      <c r="AQ91" s="77">
        <v>20</v>
      </c>
      <c r="AR91" s="77">
        <v>5</v>
      </c>
      <c r="AS91" s="77">
        <v>4</v>
      </c>
      <c r="AT91" s="77">
        <v>6</v>
      </c>
      <c r="AU91" s="77">
        <v>2</v>
      </c>
      <c r="AV91" s="77">
        <v>7</v>
      </c>
      <c r="AW91" s="77">
        <v>6</v>
      </c>
      <c r="AX91"/>
      <c r="AY91"/>
      <c r="AZ91">
        <f>(AW91+2*AN91+AO91)/4</f>
        <v>3.25</v>
      </c>
      <c r="BA91">
        <f t="shared" si="80"/>
        <v>5</v>
      </c>
      <c r="BB91">
        <f t="shared" si="80"/>
        <v>10.75</v>
      </c>
      <c r="BC91">
        <f t="shared" si="80"/>
        <v>13.5</v>
      </c>
      <c r="BD91">
        <f t="shared" si="80"/>
        <v>8.5</v>
      </c>
      <c r="BE91">
        <f t="shared" si="80"/>
        <v>4.75</v>
      </c>
      <c r="BF91">
        <f t="shared" si="80"/>
        <v>4.5</v>
      </c>
      <c r="BG91">
        <f t="shared" si="80"/>
        <v>4.25</v>
      </c>
      <c r="BH91">
        <f t="shared" si="80"/>
        <v>5.5</v>
      </c>
      <c r="BI91">
        <f>(AV91+2*AW91+AN91)/4</f>
        <v>5</v>
      </c>
      <c r="BJ91"/>
      <c r="BL91" s="5">
        <v>3</v>
      </c>
      <c r="BM91" s="5">
        <v>8</v>
      </c>
      <c r="BN91" s="5">
        <v>14</v>
      </c>
      <c r="BO91" s="5">
        <v>29</v>
      </c>
      <c r="BP91" s="5">
        <v>8</v>
      </c>
      <c r="BQ91" s="5">
        <v>6</v>
      </c>
      <c r="BR91" s="5">
        <v>9</v>
      </c>
      <c r="BS91" s="5">
        <v>4</v>
      </c>
      <c r="BT91" s="5">
        <v>11</v>
      </c>
      <c r="BU91" s="5">
        <v>10</v>
      </c>
      <c r="BW91" t="s">
        <v>48</v>
      </c>
      <c r="BX91" s="5" t="s">
        <v>60</v>
      </c>
      <c r="BY91">
        <f>MAX(BL91:BU91)</f>
        <v>29</v>
      </c>
      <c r="BZ91">
        <f>MIN(BL91:BU91)</f>
        <v>3</v>
      </c>
      <c r="CA91" s="27">
        <f>(BY91-BZ91)/4+BZ91</f>
        <v>9.5</v>
      </c>
      <c r="CC91">
        <f t="shared" si="81"/>
        <v>0</v>
      </c>
      <c r="CD91">
        <f t="shared" si="81"/>
        <v>0</v>
      </c>
      <c r="CE91">
        <f t="shared" si="81"/>
        <v>1</v>
      </c>
      <c r="CF91">
        <f t="shared" si="81"/>
        <v>1</v>
      </c>
      <c r="CG91">
        <f t="shared" si="81"/>
        <v>0</v>
      </c>
      <c r="CH91">
        <f t="shared" si="81"/>
        <v>0</v>
      </c>
      <c r="CI91">
        <f t="shared" si="81"/>
        <v>0</v>
      </c>
      <c r="CJ91">
        <f t="shared" si="81"/>
        <v>0</v>
      </c>
      <c r="CK91">
        <f t="shared" si="81"/>
        <v>1</v>
      </c>
      <c r="CL91">
        <f t="shared" si="81"/>
        <v>1</v>
      </c>
      <c r="CM91" s="5" t="s">
        <v>47</v>
      </c>
      <c r="CN91" s="5" t="s">
        <v>60</v>
      </c>
      <c r="CO91">
        <f>MAX(AZ91:BI91)</f>
        <v>13.5</v>
      </c>
      <c r="CP91">
        <f>MIN(AZ91:BI91)</f>
        <v>3.25</v>
      </c>
      <c r="CQ91" s="27">
        <f>(CO91-CP91)/4+CP91</f>
        <v>5.8125</v>
      </c>
      <c r="CR91"/>
      <c r="CS91">
        <f aca="true" t="shared" si="82" ref="CS91:DB93">IF(AZ91&gt;$CQ91,1,0)</f>
        <v>0</v>
      </c>
      <c r="CT91">
        <f t="shared" si="82"/>
        <v>0</v>
      </c>
      <c r="CU91">
        <f t="shared" si="82"/>
        <v>1</v>
      </c>
      <c r="CV91">
        <f t="shared" si="82"/>
        <v>1</v>
      </c>
      <c r="CW91">
        <f t="shared" si="82"/>
        <v>1</v>
      </c>
      <c r="CX91">
        <f t="shared" si="82"/>
        <v>0</v>
      </c>
      <c r="CY91">
        <f t="shared" si="82"/>
        <v>0</v>
      </c>
      <c r="CZ91">
        <f t="shared" si="82"/>
        <v>0</v>
      </c>
      <c r="DA91">
        <f t="shared" si="82"/>
        <v>0</v>
      </c>
      <c r="DB91">
        <f t="shared" si="82"/>
        <v>0</v>
      </c>
      <c r="DC91" s="8">
        <f t="shared" si="60"/>
        <v>3</v>
      </c>
      <c r="DD91" s="5" t="s">
        <v>47</v>
      </c>
      <c r="DE91" s="53">
        <v>453</v>
      </c>
      <c r="DF91" s="74"/>
      <c r="DG91" s="53"/>
      <c r="DH91" s="53"/>
      <c r="DI91" s="53"/>
      <c r="DJ91" s="53"/>
      <c r="DK91" s="53"/>
      <c r="DL91" s="53"/>
      <c r="DP91" s="53"/>
      <c r="DQ91" s="55"/>
      <c r="EJ91" s="53"/>
      <c r="EK91" s="55"/>
    </row>
    <row r="92" spans="1:141" s="5" customFormat="1" ht="12.75">
      <c r="A92" s="53">
        <v>13</v>
      </c>
      <c r="B92" s="74">
        <v>453</v>
      </c>
      <c r="C92" t="s">
        <v>45</v>
      </c>
      <c r="D92" s="5" t="s">
        <v>317</v>
      </c>
      <c r="E92" t="s">
        <v>131</v>
      </c>
      <c r="F92" s="53">
        <v>8.1</v>
      </c>
      <c r="G92" s="53">
        <v>0.5</v>
      </c>
      <c r="H92" s="74">
        <v>186</v>
      </c>
      <c r="I92" s="74">
        <v>19</v>
      </c>
      <c r="J92" s="74"/>
      <c r="K92" s="77">
        <v>9.6</v>
      </c>
      <c r="L92" s="74">
        <v>4</v>
      </c>
      <c r="M92" s="77"/>
      <c r="N92" s="28">
        <f>(K92-K91)/K91</f>
        <v>0.35211267605633806</v>
      </c>
      <c r="O92" s="5">
        <v>17</v>
      </c>
      <c r="P92" s="28">
        <f>(O92-O91)/O91</f>
        <v>-0.15</v>
      </c>
      <c r="Q92" s="74">
        <v>5</v>
      </c>
      <c r="R92" s="12">
        <v>1</v>
      </c>
      <c r="S92" s="77">
        <v>7.5</v>
      </c>
      <c r="T92" s="28">
        <f>(S92-S91)/S91</f>
        <v>-0.4827586206896552</v>
      </c>
      <c r="W92" s="38" t="s">
        <v>195</v>
      </c>
      <c r="X92" s="8">
        <v>0</v>
      </c>
      <c r="Y92" s="38" t="s">
        <v>195</v>
      </c>
      <c r="Z92" s="55" t="s">
        <v>414</v>
      </c>
      <c r="AA92" t="s">
        <v>131</v>
      </c>
      <c r="AC92">
        <v>9</v>
      </c>
      <c r="AD92">
        <v>20</v>
      </c>
      <c r="AE92">
        <v>19</v>
      </c>
      <c r="AF92">
        <v>25</v>
      </c>
      <c r="AG92">
        <v>30</v>
      </c>
      <c r="AH92">
        <v>6</v>
      </c>
      <c r="AI92">
        <v>7</v>
      </c>
      <c r="AJ92">
        <v>23</v>
      </c>
      <c r="AK92">
        <v>23</v>
      </c>
      <c r="AL92">
        <v>24</v>
      </c>
      <c r="AN92" s="77">
        <v>4</v>
      </c>
      <c r="AO92" s="77">
        <v>12</v>
      </c>
      <c r="AP92" s="77">
        <v>10</v>
      </c>
      <c r="AQ92" s="77">
        <v>14</v>
      </c>
      <c r="AR92" s="77">
        <v>17</v>
      </c>
      <c r="AS92" s="77">
        <v>3</v>
      </c>
      <c r="AT92" s="77">
        <v>3</v>
      </c>
      <c r="AU92" s="77">
        <v>13</v>
      </c>
      <c r="AV92" s="77">
        <v>14</v>
      </c>
      <c r="AW92" s="77">
        <v>14</v>
      </c>
      <c r="AX92"/>
      <c r="AY92"/>
      <c r="AZ92">
        <f>(AW92+2*AN92+AO92)/4</f>
        <v>8.5</v>
      </c>
      <c r="BA92">
        <f t="shared" si="80"/>
        <v>9.5</v>
      </c>
      <c r="BB92">
        <f t="shared" si="80"/>
        <v>11.5</v>
      </c>
      <c r="BC92">
        <f t="shared" si="80"/>
        <v>13.75</v>
      </c>
      <c r="BD92">
        <f t="shared" si="80"/>
        <v>12.75</v>
      </c>
      <c r="BE92">
        <f t="shared" si="80"/>
        <v>6.5</v>
      </c>
      <c r="BF92">
        <f t="shared" si="80"/>
        <v>5.5</v>
      </c>
      <c r="BG92">
        <f t="shared" si="80"/>
        <v>10.75</v>
      </c>
      <c r="BH92">
        <f t="shared" si="80"/>
        <v>13.75</v>
      </c>
      <c r="BI92">
        <f>(AV92+2*AW92+AN92)/4</f>
        <v>11.5</v>
      </c>
      <c r="BJ92"/>
      <c r="BL92" s="5">
        <v>5</v>
      </c>
      <c r="BM92" s="5">
        <v>11</v>
      </c>
      <c r="BN92" s="5">
        <v>10</v>
      </c>
      <c r="BO92" s="5">
        <v>13</v>
      </c>
      <c r="BP92" s="5">
        <v>16</v>
      </c>
      <c r="BQ92" s="5">
        <v>3</v>
      </c>
      <c r="BR92" s="5">
        <v>4</v>
      </c>
      <c r="BS92" s="5">
        <v>12</v>
      </c>
      <c r="BT92" s="5">
        <v>12</v>
      </c>
      <c r="BU92" s="5">
        <v>13</v>
      </c>
      <c r="BW92" t="s">
        <v>48</v>
      </c>
      <c r="BX92" t="s">
        <v>60</v>
      </c>
      <c r="BY92">
        <f>MAX(BL92:BU92)</f>
        <v>16</v>
      </c>
      <c r="BZ92">
        <f>MIN(BL92:BU92)</f>
        <v>3</v>
      </c>
      <c r="CA92" s="27">
        <f>(BY92-BZ92)/4+BZ92</f>
        <v>6.25</v>
      </c>
      <c r="CC92">
        <f t="shared" si="81"/>
        <v>0</v>
      </c>
      <c r="CD92">
        <f t="shared" si="81"/>
        <v>1</v>
      </c>
      <c r="CE92">
        <f t="shared" si="81"/>
        <v>1</v>
      </c>
      <c r="CF92">
        <f t="shared" si="81"/>
        <v>1</v>
      </c>
      <c r="CG92">
        <f t="shared" si="81"/>
        <v>1</v>
      </c>
      <c r="CH92">
        <f t="shared" si="81"/>
        <v>0</v>
      </c>
      <c r="CI92">
        <f t="shared" si="81"/>
        <v>0</v>
      </c>
      <c r="CJ92">
        <f t="shared" si="81"/>
        <v>1</v>
      </c>
      <c r="CK92">
        <f t="shared" si="81"/>
        <v>1</v>
      </c>
      <c r="CL92">
        <f t="shared" si="81"/>
        <v>1</v>
      </c>
      <c r="CM92" t="s">
        <v>131</v>
      </c>
      <c r="CO92">
        <f>MAX(AZ92:BI92)</f>
        <v>13.75</v>
      </c>
      <c r="CP92">
        <f>MIN(AZ92:BI92)</f>
        <v>5.5</v>
      </c>
      <c r="CQ92" s="27">
        <f>(CO92-CP92)/4+CP92</f>
        <v>7.5625</v>
      </c>
      <c r="CR92"/>
      <c r="CS92">
        <f t="shared" si="82"/>
        <v>1</v>
      </c>
      <c r="CT92">
        <f t="shared" si="82"/>
        <v>1</v>
      </c>
      <c r="CU92">
        <f t="shared" si="82"/>
        <v>1</v>
      </c>
      <c r="CV92">
        <f t="shared" si="82"/>
        <v>1</v>
      </c>
      <c r="CW92">
        <f t="shared" si="82"/>
        <v>1</v>
      </c>
      <c r="CX92">
        <f t="shared" si="82"/>
        <v>0</v>
      </c>
      <c r="CY92">
        <f t="shared" si="82"/>
        <v>0</v>
      </c>
      <c r="CZ92">
        <f t="shared" si="82"/>
        <v>1</v>
      </c>
      <c r="DA92">
        <f t="shared" si="82"/>
        <v>1</v>
      </c>
      <c r="DB92">
        <f t="shared" si="82"/>
        <v>1</v>
      </c>
      <c r="DC92" s="8">
        <f t="shared" si="60"/>
        <v>8</v>
      </c>
      <c r="DD92" t="s">
        <v>131</v>
      </c>
      <c r="DE92" s="74">
        <v>453</v>
      </c>
      <c r="DF92" s="74"/>
      <c r="DG92" s="53"/>
      <c r="DH92" s="53"/>
      <c r="DI92" s="53"/>
      <c r="DJ92" s="53"/>
      <c r="DK92" s="53"/>
      <c r="DL92" s="53"/>
      <c r="DP92" s="53"/>
      <c r="DQ92" s="55"/>
      <c r="EJ92" s="53"/>
      <c r="EK92" s="55"/>
    </row>
    <row r="93" spans="1:141" s="5" customFormat="1" ht="12.75">
      <c r="A93" s="53">
        <v>13</v>
      </c>
      <c r="B93" s="74">
        <v>453</v>
      </c>
      <c r="C93" t="s">
        <v>45</v>
      </c>
      <c r="D93" s="5" t="s">
        <v>316</v>
      </c>
      <c r="E93" s="5" t="s">
        <v>395</v>
      </c>
      <c r="F93" s="53">
        <v>4.1</v>
      </c>
      <c r="G93" s="53">
        <v>0.2</v>
      </c>
      <c r="H93" s="74">
        <v>274</v>
      </c>
      <c r="I93" s="74">
        <v>41</v>
      </c>
      <c r="J93" s="74"/>
      <c r="K93" s="77">
        <v>7.5</v>
      </c>
      <c r="L93" s="74">
        <v>3</v>
      </c>
      <c r="M93" s="77"/>
      <c r="N93" s="28">
        <f>(K93-K91)/K91</f>
        <v>0.056338028169014134</v>
      </c>
      <c r="O93" s="5">
        <v>16</v>
      </c>
      <c r="P93" s="28">
        <f>(O93-O91)/O91</f>
        <v>-0.2</v>
      </c>
      <c r="Q93" s="74">
        <v>4</v>
      </c>
      <c r="R93" s="12">
        <v>1</v>
      </c>
      <c r="S93" s="77">
        <v>11.6</v>
      </c>
      <c r="T93" s="28">
        <f>(S93-S91)/S91</f>
        <v>-0.2</v>
      </c>
      <c r="W93" s="5" t="s">
        <v>198</v>
      </c>
      <c r="X93" s="8">
        <v>0</v>
      </c>
      <c r="Y93" s="39" t="s">
        <v>197</v>
      </c>
      <c r="Z93" s="55" t="s">
        <v>415</v>
      </c>
      <c r="AA93" s="5" t="s">
        <v>395</v>
      </c>
      <c r="AC93" s="77">
        <v>13</v>
      </c>
      <c r="AD93" s="77">
        <v>29</v>
      </c>
      <c r="AE93" s="77">
        <v>38</v>
      </c>
      <c r="AF93" s="77">
        <v>35</v>
      </c>
      <c r="AG93" s="77">
        <v>60</v>
      </c>
      <c r="AH93" s="77">
        <v>7</v>
      </c>
      <c r="AI93" s="77">
        <v>27</v>
      </c>
      <c r="AJ93" s="77">
        <v>44</v>
      </c>
      <c r="AK93" s="77">
        <v>15</v>
      </c>
      <c r="AL93" s="77">
        <v>6</v>
      </c>
      <c r="AN93" s="77">
        <v>3</v>
      </c>
      <c r="AO93" s="77">
        <v>8</v>
      </c>
      <c r="AP93" s="77">
        <v>10</v>
      </c>
      <c r="AQ93" s="77">
        <v>9</v>
      </c>
      <c r="AR93" s="77">
        <v>16</v>
      </c>
      <c r="AS93" s="77">
        <v>2</v>
      </c>
      <c r="AT93" s="77">
        <v>7</v>
      </c>
      <c r="AU93" s="77">
        <v>12</v>
      </c>
      <c r="AV93" s="77">
        <v>4</v>
      </c>
      <c r="AW93" s="77">
        <v>1</v>
      </c>
      <c r="AX93"/>
      <c r="AY93"/>
      <c r="AZ93">
        <f>(AW93+2*AN93+AO93)/4</f>
        <v>3.75</v>
      </c>
      <c r="BA93">
        <f t="shared" si="80"/>
        <v>7.25</v>
      </c>
      <c r="BB93">
        <f t="shared" si="80"/>
        <v>9.25</v>
      </c>
      <c r="BC93">
        <f t="shared" si="80"/>
        <v>11</v>
      </c>
      <c r="BD93">
        <f t="shared" si="80"/>
        <v>10.75</v>
      </c>
      <c r="BE93">
        <f t="shared" si="80"/>
        <v>6.75</v>
      </c>
      <c r="BF93">
        <f t="shared" si="80"/>
        <v>7</v>
      </c>
      <c r="BG93">
        <f t="shared" si="80"/>
        <v>8.75</v>
      </c>
      <c r="BH93">
        <f t="shared" si="80"/>
        <v>5.25</v>
      </c>
      <c r="BI93">
        <f>(AV93+2*AW93+AN93)/4</f>
        <v>2.25</v>
      </c>
      <c r="BJ93"/>
      <c r="BL93" s="5">
        <v>5</v>
      </c>
      <c r="BM93" s="5">
        <v>11</v>
      </c>
      <c r="BN93" s="5">
        <v>14</v>
      </c>
      <c r="BO93" s="5">
        <v>13</v>
      </c>
      <c r="BP93" s="5">
        <v>22</v>
      </c>
      <c r="BQ93" s="5">
        <v>3</v>
      </c>
      <c r="BR93" s="5">
        <v>10</v>
      </c>
      <c r="BS93" s="5">
        <v>16</v>
      </c>
      <c r="BT93" s="5">
        <v>5</v>
      </c>
      <c r="BU93" s="5">
        <v>2</v>
      </c>
      <c r="BW93" t="s">
        <v>48</v>
      </c>
      <c r="BX93" t="s">
        <v>60</v>
      </c>
      <c r="BY93">
        <f>MAX(BL93:BU93)</f>
        <v>22</v>
      </c>
      <c r="BZ93">
        <f>MIN(BL93:BU93)</f>
        <v>2</v>
      </c>
      <c r="CA93" s="27">
        <f>(BY93-BZ93)/4+BZ93</f>
        <v>7</v>
      </c>
      <c r="CC93">
        <f t="shared" si="81"/>
        <v>0</v>
      </c>
      <c r="CD93">
        <f t="shared" si="81"/>
        <v>1</v>
      </c>
      <c r="CE93">
        <f t="shared" si="81"/>
        <v>1</v>
      </c>
      <c r="CF93">
        <f t="shared" si="81"/>
        <v>1</v>
      </c>
      <c r="CG93">
        <f t="shared" si="81"/>
        <v>1</v>
      </c>
      <c r="CH93">
        <f t="shared" si="81"/>
        <v>0</v>
      </c>
      <c r="CI93">
        <f t="shared" si="81"/>
        <v>1</v>
      </c>
      <c r="CJ93">
        <f t="shared" si="81"/>
        <v>1</v>
      </c>
      <c r="CK93">
        <f t="shared" si="81"/>
        <v>0</v>
      </c>
      <c r="CL93">
        <f t="shared" si="81"/>
        <v>0</v>
      </c>
      <c r="CM93" s="5" t="s">
        <v>395</v>
      </c>
      <c r="CO93">
        <f>MAX(AZ93:BI93)</f>
        <v>11</v>
      </c>
      <c r="CP93">
        <f>MIN(AZ93:BI93)</f>
        <v>2.25</v>
      </c>
      <c r="CQ93" s="27">
        <f>(CO93-CP93)/4+CP93</f>
        <v>4.4375</v>
      </c>
      <c r="CR93"/>
      <c r="CS93">
        <f t="shared" si="82"/>
        <v>0</v>
      </c>
      <c r="CT93">
        <f t="shared" si="82"/>
        <v>1</v>
      </c>
      <c r="CU93">
        <f t="shared" si="82"/>
        <v>1</v>
      </c>
      <c r="CV93">
        <f t="shared" si="82"/>
        <v>1</v>
      </c>
      <c r="CW93">
        <f t="shared" si="82"/>
        <v>1</v>
      </c>
      <c r="CX93">
        <f t="shared" si="82"/>
        <v>1</v>
      </c>
      <c r="CY93">
        <f t="shared" si="82"/>
        <v>1</v>
      </c>
      <c r="CZ93">
        <f t="shared" si="82"/>
        <v>1</v>
      </c>
      <c r="DA93">
        <f t="shared" si="82"/>
        <v>1</v>
      </c>
      <c r="DB93">
        <f t="shared" si="82"/>
        <v>0</v>
      </c>
      <c r="DC93" s="8">
        <f t="shared" si="60"/>
        <v>8</v>
      </c>
      <c r="DD93" s="5" t="s">
        <v>395</v>
      </c>
      <c r="DE93" s="74">
        <v>453</v>
      </c>
      <c r="DF93" s="74"/>
      <c r="DG93" s="53"/>
      <c r="DH93" s="53"/>
      <c r="DI93" s="53"/>
      <c r="DJ93" s="53"/>
      <c r="DK93" s="53"/>
      <c r="DL93" s="53"/>
      <c r="DP93" s="53"/>
      <c r="DQ93" s="55"/>
      <c r="EJ93" s="53"/>
      <c r="EK93" s="55"/>
    </row>
    <row r="94" spans="1:141" s="5" customFormat="1" ht="12.75">
      <c r="A94" s="33"/>
      <c r="B94" s="33"/>
      <c r="C94" s="3"/>
      <c r="D94" s="3"/>
      <c r="E94" s="3"/>
      <c r="F94" s="33"/>
      <c r="G94" s="33"/>
      <c r="H94" s="33"/>
      <c r="I94" s="33"/>
      <c r="J94" s="33"/>
      <c r="K94" s="3"/>
      <c r="L94" s="33"/>
      <c r="M94" s="3"/>
      <c r="N94" s="88"/>
      <c r="O94" s="3" t="s">
        <v>51</v>
      </c>
      <c r="P94" s="88"/>
      <c r="Q94" s="33"/>
      <c r="R94" s="36"/>
      <c r="S94" s="3"/>
      <c r="T94" s="88"/>
      <c r="U94" s="3"/>
      <c r="V94" s="3"/>
      <c r="W94" s="3"/>
      <c r="X94" s="3"/>
      <c r="Y94" s="3"/>
      <c r="Z94" s="3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87"/>
      <c r="CB94" s="3"/>
      <c r="CC94" s="3"/>
      <c r="CM94" s="3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 s="8" t="s">
        <v>51</v>
      </c>
      <c r="DD94" s="3"/>
      <c r="DE94" s="33"/>
      <c r="DF94" s="74"/>
      <c r="DG94" s="53"/>
      <c r="DH94" s="53"/>
      <c r="DI94" s="53"/>
      <c r="DJ94" s="53"/>
      <c r="DK94" s="53"/>
      <c r="DL94" s="53"/>
      <c r="DP94" s="53"/>
      <c r="DQ94" s="55"/>
      <c r="EJ94" s="53"/>
      <c r="EK94" s="55"/>
    </row>
    <row r="95" spans="1:141" s="5" customFormat="1" ht="12.75">
      <c r="A95" s="53"/>
      <c r="B95" s="53"/>
      <c r="F95" s="53"/>
      <c r="G95" s="53"/>
      <c r="H95" s="53"/>
      <c r="I95" s="53"/>
      <c r="J95" s="53"/>
      <c r="L95" s="53"/>
      <c r="N95" s="11"/>
      <c r="O95" s="5" t="s">
        <v>51</v>
      </c>
      <c r="P95" s="11"/>
      <c r="Q95" s="53"/>
      <c r="R95" s="57"/>
      <c r="T95" s="11"/>
      <c r="Z95" s="53"/>
      <c r="AX95"/>
      <c r="AY95"/>
      <c r="AZ95"/>
      <c r="BA95"/>
      <c r="BB95"/>
      <c r="BC95"/>
      <c r="BD95"/>
      <c r="BE95"/>
      <c r="BF95"/>
      <c r="BG95"/>
      <c r="BH95"/>
      <c r="BI95"/>
      <c r="BJ95"/>
      <c r="CA95" s="90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 s="8" t="s">
        <v>51</v>
      </c>
      <c r="DE95" s="53"/>
      <c r="DF95" s="74"/>
      <c r="DG95" s="53"/>
      <c r="DH95" s="53"/>
      <c r="DI95" s="53"/>
      <c r="DJ95" s="53"/>
      <c r="DK95" s="53"/>
      <c r="DL95" s="53"/>
      <c r="DP95" s="53"/>
      <c r="DQ95" s="55"/>
      <c r="EJ95" s="53"/>
      <c r="EK95" s="55"/>
    </row>
    <row r="96" spans="1:141" s="5" customFormat="1" ht="12.75">
      <c r="A96" s="53">
        <v>14</v>
      </c>
      <c r="B96" s="74">
        <v>454</v>
      </c>
      <c r="C96" t="s">
        <v>45</v>
      </c>
      <c r="D96" s="5" t="s">
        <v>318</v>
      </c>
      <c r="E96" t="s">
        <v>47</v>
      </c>
      <c r="F96" s="53">
        <v>6.6</v>
      </c>
      <c r="G96" s="53">
        <v>0.1</v>
      </c>
      <c r="H96" s="74">
        <v>404</v>
      </c>
      <c r="I96" s="74">
        <v>60</v>
      </c>
      <c r="J96" s="74"/>
      <c r="K96" s="77">
        <v>8.7</v>
      </c>
      <c r="L96" s="74">
        <v>0</v>
      </c>
      <c r="M96" s="23">
        <f>(K96-F96)/F96</f>
        <v>0.3181818181818181</v>
      </c>
      <c r="N96" s="91"/>
      <c r="O96" s="5">
        <v>15</v>
      </c>
      <c r="P96" s="11"/>
      <c r="Q96" s="74">
        <v>9</v>
      </c>
      <c r="R96" s="92"/>
      <c r="S96" s="77">
        <v>10.8</v>
      </c>
      <c r="T96" s="91"/>
      <c r="Z96" s="53"/>
      <c r="AA96" t="s">
        <v>47</v>
      </c>
      <c r="AC96" s="77">
        <v>23</v>
      </c>
      <c r="AD96" s="77">
        <v>31</v>
      </c>
      <c r="AE96" s="77">
        <v>63</v>
      </c>
      <c r="AF96" s="77">
        <v>30</v>
      </c>
      <c r="AG96" s="77">
        <v>19</v>
      </c>
      <c r="AH96" s="77">
        <v>15</v>
      </c>
      <c r="AI96" s="77">
        <v>36</v>
      </c>
      <c r="AJ96" s="77">
        <v>43</v>
      </c>
      <c r="AK96" s="77">
        <v>71</v>
      </c>
      <c r="AL96" s="77">
        <v>73</v>
      </c>
      <c r="AN96" s="5">
        <v>5</v>
      </c>
      <c r="AO96" s="5">
        <v>6</v>
      </c>
      <c r="AP96" s="5">
        <v>13</v>
      </c>
      <c r="AQ96" s="5">
        <v>6</v>
      </c>
      <c r="AR96" s="5">
        <v>4</v>
      </c>
      <c r="AS96" s="5">
        <v>3</v>
      </c>
      <c r="AT96" s="5">
        <v>7</v>
      </c>
      <c r="AU96" s="5">
        <v>9</v>
      </c>
      <c r="AV96" s="5">
        <v>15</v>
      </c>
      <c r="AW96" s="5">
        <v>15</v>
      </c>
      <c r="AX96"/>
      <c r="AY96"/>
      <c r="AZ96">
        <f aca="true" t="shared" si="83" ref="AZ96:AZ104">(AW96+2*AN96+AO96)/4</f>
        <v>7.75</v>
      </c>
      <c r="BA96">
        <f aca="true" t="shared" si="84" ref="BA96:BH104">(AN96+2*AO96+AP96)/4</f>
        <v>7.5</v>
      </c>
      <c r="BB96">
        <f t="shared" si="84"/>
        <v>9.5</v>
      </c>
      <c r="BC96">
        <f t="shared" si="84"/>
        <v>7.25</v>
      </c>
      <c r="BD96">
        <f t="shared" si="84"/>
        <v>4.25</v>
      </c>
      <c r="BE96">
        <f t="shared" si="84"/>
        <v>4.25</v>
      </c>
      <c r="BF96">
        <f t="shared" si="84"/>
        <v>6.5</v>
      </c>
      <c r="BG96">
        <f t="shared" si="84"/>
        <v>10</v>
      </c>
      <c r="BH96">
        <f t="shared" si="84"/>
        <v>13.5</v>
      </c>
      <c r="BI96">
        <f aca="true" t="shared" si="85" ref="BI96:BI104">(AV96+2*AW96+AN96)/4</f>
        <v>12.5</v>
      </c>
      <c r="BJ96"/>
      <c r="BL96" s="5">
        <v>6</v>
      </c>
      <c r="BM96" s="5">
        <v>8</v>
      </c>
      <c r="BN96" s="5">
        <v>16</v>
      </c>
      <c r="BO96" s="5">
        <v>7</v>
      </c>
      <c r="BP96" s="5">
        <v>5</v>
      </c>
      <c r="BQ96" s="5">
        <v>4</v>
      </c>
      <c r="BR96" s="5">
        <v>9</v>
      </c>
      <c r="BS96" s="5">
        <v>11</v>
      </c>
      <c r="BT96" s="5">
        <v>18</v>
      </c>
      <c r="BU96" s="5">
        <v>18</v>
      </c>
      <c r="BW96" t="s">
        <v>48</v>
      </c>
      <c r="BX96" s="5" t="s">
        <v>416</v>
      </c>
      <c r="BY96">
        <f aca="true" t="shared" si="86" ref="BY96:BY104">MAX(BL96:BU96)</f>
        <v>18</v>
      </c>
      <c r="BZ96">
        <f aca="true" t="shared" si="87" ref="BZ96:BZ104">MIN(BL96:BU96)</f>
        <v>4</v>
      </c>
      <c r="CA96" s="27">
        <f aca="true" t="shared" si="88" ref="CA96:CA104">(BY96-BZ96)/4+BZ96</f>
        <v>7.5</v>
      </c>
      <c r="CC96">
        <f aca="true" t="shared" si="89" ref="CC96:CL104">IF(BL96&gt;$CA96,1,0)</f>
        <v>0</v>
      </c>
      <c r="CD96">
        <f t="shared" si="89"/>
        <v>1</v>
      </c>
      <c r="CE96">
        <f t="shared" si="89"/>
        <v>1</v>
      </c>
      <c r="CF96">
        <f t="shared" si="89"/>
        <v>0</v>
      </c>
      <c r="CG96">
        <f t="shared" si="89"/>
        <v>0</v>
      </c>
      <c r="CH96">
        <f t="shared" si="89"/>
        <v>0</v>
      </c>
      <c r="CI96">
        <f t="shared" si="89"/>
        <v>1</v>
      </c>
      <c r="CJ96">
        <f t="shared" si="89"/>
        <v>1</v>
      </c>
      <c r="CK96">
        <f t="shared" si="89"/>
        <v>1</v>
      </c>
      <c r="CL96">
        <f t="shared" si="89"/>
        <v>1</v>
      </c>
      <c r="CM96" t="s">
        <v>47</v>
      </c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 s="8" t="s">
        <v>51</v>
      </c>
      <c r="DD96" t="s">
        <v>47</v>
      </c>
      <c r="DE96" s="74">
        <v>454</v>
      </c>
      <c r="DF96" s="74"/>
      <c r="DG96" s="53"/>
      <c r="DH96" s="53"/>
      <c r="DI96" s="53"/>
      <c r="DJ96" s="53"/>
      <c r="DK96" s="53"/>
      <c r="DL96" s="53"/>
      <c r="DP96" s="53"/>
      <c r="DQ96" s="55"/>
      <c r="EJ96" s="53"/>
      <c r="EK96" s="55"/>
    </row>
    <row r="97" spans="1:143" s="5" customFormat="1" ht="12.75">
      <c r="A97" s="53">
        <v>14</v>
      </c>
      <c r="B97" s="74">
        <v>454</v>
      </c>
      <c r="C97" t="s">
        <v>45</v>
      </c>
      <c r="D97" s="5" t="s">
        <v>319</v>
      </c>
      <c r="E97" t="s">
        <v>47</v>
      </c>
      <c r="F97" s="53">
        <v>3.7</v>
      </c>
      <c r="G97" s="53">
        <v>0.1</v>
      </c>
      <c r="H97" s="74">
        <v>244</v>
      </c>
      <c r="I97" s="74">
        <v>50</v>
      </c>
      <c r="J97" s="74"/>
      <c r="K97" s="77">
        <v>7.5</v>
      </c>
      <c r="L97" s="74">
        <v>1</v>
      </c>
      <c r="M97" s="23">
        <f>(K97-F97)/F97</f>
        <v>1.027027027027027</v>
      </c>
      <c r="N97" s="91"/>
      <c r="O97" s="5">
        <v>13</v>
      </c>
      <c r="P97" s="11"/>
      <c r="Q97" s="74">
        <v>2</v>
      </c>
      <c r="R97" s="92"/>
      <c r="S97" s="77">
        <v>7.7</v>
      </c>
      <c r="T97" s="91"/>
      <c r="Z97" s="53"/>
      <c r="AA97" t="s">
        <v>47</v>
      </c>
      <c r="AC97" s="77">
        <v>6</v>
      </c>
      <c r="AD97" s="77">
        <v>22</v>
      </c>
      <c r="AE97" s="77">
        <v>40</v>
      </c>
      <c r="AF97" s="77">
        <v>39</v>
      </c>
      <c r="AG97" s="77">
        <v>10</v>
      </c>
      <c r="AH97" s="77">
        <v>18</v>
      </c>
      <c r="AI97" s="77">
        <v>19</v>
      </c>
      <c r="AJ97" s="77">
        <v>14</v>
      </c>
      <c r="AK97" s="77">
        <v>44</v>
      </c>
      <c r="AL97" s="77">
        <v>32</v>
      </c>
      <c r="AN97" s="5">
        <v>1</v>
      </c>
      <c r="AO97" s="5">
        <v>6</v>
      </c>
      <c r="AP97" s="5">
        <v>12</v>
      </c>
      <c r="AQ97" s="5">
        <v>13</v>
      </c>
      <c r="AR97" s="5">
        <v>3</v>
      </c>
      <c r="AS97" s="5">
        <v>5</v>
      </c>
      <c r="AT97" s="5">
        <v>5</v>
      </c>
      <c r="AU97" s="5">
        <v>4</v>
      </c>
      <c r="AV97" s="5">
        <v>13</v>
      </c>
      <c r="AW97" s="5">
        <v>9</v>
      </c>
      <c r="AX97"/>
      <c r="AY97"/>
      <c r="AZ97">
        <f t="shared" si="83"/>
        <v>4.25</v>
      </c>
      <c r="BA97">
        <f t="shared" si="84"/>
        <v>6.25</v>
      </c>
      <c r="BB97">
        <f t="shared" si="84"/>
        <v>10.75</v>
      </c>
      <c r="BC97">
        <f t="shared" si="84"/>
        <v>10.25</v>
      </c>
      <c r="BD97">
        <f t="shared" si="84"/>
        <v>6</v>
      </c>
      <c r="BE97">
        <f t="shared" si="84"/>
        <v>4.5</v>
      </c>
      <c r="BF97">
        <f t="shared" si="84"/>
        <v>4.75</v>
      </c>
      <c r="BG97">
        <f t="shared" si="84"/>
        <v>6.5</v>
      </c>
      <c r="BH97">
        <f t="shared" si="84"/>
        <v>9.75</v>
      </c>
      <c r="BI97">
        <f t="shared" si="85"/>
        <v>8</v>
      </c>
      <c r="BJ97"/>
      <c r="BL97" s="5">
        <v>2</v>
      </c>
      <c r="BM97" s="5">
        <v>9</v>
      </c>
      <c r="BN97" s="5">
        <v>16</v>
      </c>
      <c r="BO97" s="5">
        <v>16</v>
      </c>
      <c r="BP97" s="5">
        <v>4</v>
      </c>
      <c r="BQ97" s="5">
        <v>7</v>
      </c>
      <c r="BR97" s="5">
        <v>8</v>
      </c>
      <c r="BS97" s="5">
        <v>6</v>
      </c>
      <c r="BT97" s="5">
        <v>18</v>
      </c>
      <c r="BU97" s="5">
        <v>13</v>
      </c>
      <c r="BW97" t="s">
        <v>48</v>
      </c>
      <c r="BX97" s="5" t="s">
        <v>416</v>
      </c>
      <c r="BY97">
        <f t="shared" si="86"/>
        <v>18</v>
      </c>
      <c r="BZ97">
        <f t="shared" si="87"/>
        <v>2</v>
      </c>
      <c r="CA97" s="27">
        <f t="shared" si="88"/>
        <v>6</v>
      </c>
      <c r="CC97">
        <f t="shared" si="89"/>
        <v>0</v>
      </c>
      <c r="CD97">
        <f t="shared" si="89"/>
        <v>1</v>
      </c>
      <c r="CE97">
        <f t="shared" si="89"/>
        <v>1</v>
      </c>
      <c r="CF97">
        <f t="shared" si="89"/>
        <v>1</v>
      </c>
      <c r="CG97">
        <f t="shared" si="89"/>
        <v>0</v>
      </c>
      <c r="CH97">
        <f t="shared" si="89"/>
        <v>1</v>
      </c>
      <c r="CI97">
        <f t="shared" si="89"/>
        <v>1</v>
      </c>
      <c r="CJ97">
        <f t="shared" si="89"/>
        <v>0</v>
      </c>
      <c r="CK97">
        <f t="shared" si="89"/>
        <v>1</v>
      </c>
      <c r="CL97">
        <f t="shared" si="89"/>
        <v>1</v>
      </c>
      <c r="CM97" t="s">
        <v>47</v>
      </c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 s="8" t="s">
        <v>51</v>
      </c>
      <c r="DD97" t="s">
        <v>47</v>
      </c>
      <c r="DE97" s="74">
        <v>454</v>
      </c>
      <c r="DF97" s="74"/>
      <c r="DG97" s="53"/>
      <c r="DH97" s="53"/>
      <c r="DI97" s="53"/>
      <c r="DJ97" s="53"/>
      <c r="DK97" s="53"/>
      <c r="DL97" s="53"/>
      <c r="DP97" s="53"/>
      <c r="DQ97" s="55"/>
      <c r="EJ97" s="53"/>
      <c r="EK97" s="55"/>
      <c r="EM97" s="78"/>
    </row>
    <row r="98" spans="1:141" s="5" customFormat="1" ht="12.75">
      <c r="A98" s="53">
        <v>14</v>
      </c>
      <c r="B98" s="53">
        <v>454</v>
      </c>
      <c r="C98" t="s">
        <v>45</v>
      </c>
      <c r="D98" s="5" t="s">
        <v>320</v>
      </c>
      <c r="E98" t="s">
        <v>47</v>
      </c>
      <c r="F98" s="53">
        <v>7.2</v>
      </c>
      <c r="G98" s="53">
        <v>0.1</v>
      </c>
      <c r="H98" s="74">
        <v>385</v>
      </c>
      <c r="I98" s="74">
        <v>61</v>
      </c>
      <c r="J98" s="74"/>
      <c r="K98" s="77">
        <v>7.2</v>
      </c>
      <c r="L98" s="74">
        <v>1</v>
      </c>
      <c r="M98" s="23">
        <f>(K98-F98)/F98</f>
        <v>0</v>
      </c>
      <c r="N98" s="91"/>
      <c r="O98" s="5">
        <v>15</v>
      </c>
      <c r="P98" s="11"/>
      <c r="Q98" s="74">
        <v>9</v>
      </c>
      <c r="R98" s="92"/>
      <c r="S98" s="77">
        <v>14.4</v>
      </c>
      <c r="T98" s="91"/>
      <c r="Z98" s="53"/>
      <c r="AA98" t="s">
        <v>47</v>
      </c>
      <c r="AC98" s="77">
        <v>20</v>
      </c>
      <c r="AD98" s="77">
        <v>27</v>
      </c>
      <c r="AE98" s="77">
        <v>43</v>
      </c>
      <c r="AF98" s="77">
        <v>35</v>
      </c>
      <c r="AG98" s="77">
        <v>7</v>
      </c>
      <c r="AH98" s="77">
        <v>11</v>
      </c>
      <c r="AI98" s="77">
        <v>34</v>
      </c>
      <c r="AJ98" s="77">
        <v>51</v>
      </c>
      <c r="AK98" s="77">
        <v>74</v>
      </c>
      <c r="AL98" s="77">
        <v>83</v>
      </c>
      <c r="AN98" s="5">
        <v>3</v>
      </c>
      <c r="AO98" s="5">
        <v>5</v>
      </c>
      <c r="AP98" s="5">
        <v>8</v>
      </c>
      <c r="AQ98" s="5">
        <v>6</v>
      </c>
      <c r="AR98" s="5">
        <v>1</v>
      </c>
      <c r="AS98" s="5">
        <v>2</v>
      </c>
      <c r="AT98" s="5">
        <v>6</v>
      </c>
      <c r="AU98" s="5">
        <v>9</v>
      </c>
      <c r="AV98" s="5">
        <v>14</v>
      </c>
      <c r="AW98" s="5">
        <v>15</v>
      </c>
      <c r="AX98"/>
      <c r="AY98"/>
      <c r="AZ98">
        <f t="shared" si="83"/>
        <v>6.5</v>
      </c>
      <c r="BA98">
        <f t="shared" si="84"/>
        <v>5.25</v>
      </c>
      <c r="BB98">
        <f t="shared" si="84"/>
        <v>6.75</v>
      </c>
      <c r="BC98">
        <f t="shared" si="84"/>
        <v>5.25</v>
      </c>
      <c r="BD98">
        <f t="shared" si="84"/>
        <v>2.5</v>
      </c>
      <c r="BE98">
        <f t="shared" si="84"/>
        <v>2.75</v>
      </c>
      <c r="BF98">
        <f t="shared" si="84"/>
        <v>5.75</v>
      </c>
      <c r="BG98">
        <f t="shared" si="84"/>
        <v>9.5</v>
      </c>
      <c r="BH98">
        <f t="shared" si="84"/>
        <v>13</v>
      </c>
      <c r="BI98">
        <f t="shared" si="85"/>
        <v>11.75</v>
      </c>
      <c r="BJ98"/>
      <c r="BL98" s="5">
        <v>5</v>
      </c>
      <c r="BM98" s="5">
        <v>7</v>
      </c>
      <c r="BN98" s="5">
        <v>11</v>
      </c>
      <c r="BO98" s="5">
        <v>9</v>
      </c>
      <c r="BP98" s="5">
        <v>2</v>
      </c>
      <c r="BQ98" s="5">
        <v>3</v>
      </c>
      <c r="BR98" s="5">
        <v>9</v>
      </c>
      <c r="BS98" s="5">
        <v>13</v>
      </c>
      <c r="BT98" s="5">
        <v>19</v>
      </c>
      <c r="BU98" s="5">
        <v>22</v>
      </c>
      <c r="BW98" t="s">
        <v>48</v>
      </c>
      <c r="BX98" s="5" t="s">
        <v>416</v>
      </c>
      <c r="BY98">
        <f t="shared" si="86"/>
        <v>22</v>
      </c>
      <c r="BZ98">
        <f t="shared" si="87"/>
        <v>2</v>
      </c>
      <c r="CA98" s="27">
        <f t="shared" si="88"/>
        <v>7</v>
      </c>
      <c r="CC98">
        <f t="shared" si="89"/>
        <v>0</v>
      </c>
      <c r="CD98">
        <f t="shared" si="89"/>
        <v>0</v>
      </c>
      <c r="CE98">
        <f t="shared" si="89"/>
        <v>1</v>
      </c>
      <c r="CF98">
        <f t="shared" si="89"/>
        <v>1</v>
      </c>
      <c r="CG98">
        <f t="shared" si="89"/>
        <v>0</v>
      </c>
      <c r="CH98">
        <f t="shared" si="89"/>
        <v>0</v>
      </c>
      <c r="CI98">
        <f t="shared" si="89"/>
        <v>1</v>
      </c>
      <c r="CJ98">
        <f t="shared" si="89"/>
        <v>1</v>
      </c>
      <c r="CK98">
        <f t="shared" si="89"/>
        <v>1</v>
      </c>
      <c r="CL98">
        <f t="shared" si="89"/>
        <v>1</v>
      </c>
      <c r="CM98" t="s">
        <v>47</v>
      </c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 s="8">
        <v>454</v>
      </c>
      <c r="DD98" t="s">
        <v>47</v>
      </c>
      <c r="DE98" s="53">
        <v>454</v>
      </c>
      <c r="DF98" s="74"/>
      <c r="DG98" s="53"/>
      <c r="DH98" s="53"/>
      <c r="DI98" s="53"/>
      <c r="DJ98" s="53"/>
      <c r="DK98" s="53"/>
      <c r="DL98" s="53"/>
      <c r="DP98" s="53"/>
      <c r="DQ98" s="55"/>
      <c r="EJ98" s="53"/>
      <c r="EK98" s="55"/>
    </row>
    <row r="99" spans="1:141" s="5" customFormat="1" ht="12.75">
      <c r="A99" s="53">
        <v>14</v>
      </c>
      <c r="B99" s="53">
        <v>454</v>
      </c>
      <c r="C99" t="s">
        <v>45</v>
      </c>
      <c r="D99" s="5" t="s">
        <v>321</v>
      </c>
      <c r="E99" t="s">
        <v>47</v>
      </c>
      <c r="F99" s="53">
        <v>5.4</v>
      </c>
      <c r="G99" s="53">
        <v>0.2</v>
      </c>
      <c r="H99" s="74">
        <v>378</v>
      </c>
      <c r="I99" s="74">
        <v>73</v>
      </c>
      <c r="J99" s="74"/>
      <c r="K99" s="77">
        <v>6.3</v>
      </c>
      <c r="L99" s="74">
        <v>1</v>
      </c>
      <c r="M99" s="23">
        <f>(K99-F99)/F99</f>
        <v>0.16666666666666655</v>
      </c>
      <c r="N99" s="91"/>
      <c r="O99" s="5">
        <v>12</v>
      </c>
      <c r="P99" s="11"/>
      <c r="Q99" s="74">
        <v>9</v>
      </c>
      <c r="R99" s="92" t="s">
        <v>51</v>
      </c>
      <c r="S99" s="77">
        <v>12.3</v>
      </c>
      <c r="T99" s="91"/>
      <c r="Z99" s="53"/>
      <c r="AA99" t="s">
        <v>47</v>
      </c>
      <c r="AC99" s="77">
        <v>20</v>
      </c>
      <c r="AD99" s="77">
        <v>32</v>
      </c>
      <c r="AE99" s="77">
        <v>47</v>
      </c>
      <c r="AF99" s="77">
        <v>29</v>
      </c>
      <c r="AG99" s="77">
        <v>13</v>
      </c>
      <c r="AH99" s="77">
        <v>12</v>
      </c>
      <c r="AI99" s="77">
        <v>43</v>
      </c>
      <c r="AJ99" s="77">
        <v>38</v>
      </c>
      <c r="AK99" s="77">
        <v>72</v>
      </c>
      <c r="AL99" s="77">
        <v>72</v>
      </c>
      <c r="AN99" s="77">
        <v>3</v>
      </c>
      <c r="AO99" s="77">
        <v>5</v>
      </c>
      <c r="AP99" s="77">
        <v>8</v>
      </c>
      <c r="AQ99" s="77">
        <v>4</v>
      </c>
      <c r="AR99" s="77">
        <v>2</v>
      </c>
      <c r="AS99" s="77">
        <v>2</v>
      </c>
      <c r="AT99" s="77">
        <v>7</v>
      </c>
      <c r="AU99" s="77">
        <v>6</v>
      </c>
      <c r="AV99" s="77">
        <v>12</v>
      </c>
      <c r="AW99" s="77">
        <v>11</v>
      </c>
      <c r="AX99"/>
      <c r="AY99"/>
      <c r="AZ99">
        <f t="shared" si="83"/>
        <v>5.5</v>
      </c>
      <c r="BA99">
        <f t="shared" si="84"/>
        <v>5.25</v>
      </c>
      <c r="BB99">
        <f t="shared" si="84"/>
        <v>6.25</v>
      </c>
      <c r="BC99">
        <f t="shared" si="84"/>
        <v>4.5</v>
      </c>
      <c r="BD99">
        <f t="shared" si="84"/>
        <v>2.5</v>
      </c>
      <c r="BE99">
        <f t="shared" si="84"/>
        <v>3.25</v>
      </c>
      <c r="BF99">
        <f t="shared" si="84"/>
        <v>5.5</v>
      </c>
      <c r="BG99">
        <f t="shared" si="84"/>
        <v>7.75</v>
      </c>
      <c r="BH99">
        <f t="shared" si="84"/>
        <v>10.25</v>
      </c>
      <c r="BI99">
        <f t="shared" si="85"/>
        <v>9.25</v>
      </c>
      <c r="BJ99"/>
      <c r="BL99" s="5">
        <v>5</v>
      </c>
      <c r="BM99" s="5">
        <v>8</v>
      </c>
      <c r="BN99" s="5">
        <v>12</v>
      </c>
      <c r="BO99" s="5">
        <v>8</v>
      </c>
      <c r="BP99" s="5">
        <v>3</v>
      </c>
      <c r="BQ99" s="5">
        <v>3</v>
      </c>
      <c r="BR99" s="5">
        <v>11</v>
      </c>
      <c r="BS99" s="5">
        <v>10</v>
      </c>
      <c r="BT99" s="5">
        <v>19</v>
      </c>
      <c r="BU99" s="5">
        <v>19</v>
      </c>
      <c r="BW99" t="s">
        <v>48</v>
      </c>
      <c r="BX99" s="5" t="s">
        <v>416</v>
      </c>
      <c r="BY99">
        <f t="shared" si="86"/>
        <v>19</v>
      </c>
      <c r="BZ99">
        <f t="shared" si="87"/>
        <v>3</v>
      </c>
      <c r="CA99" s="27">
        <f t="shared" si="88"/>
        <v>7</v>
      </c>
      <c r="CC99">
        <f t="shared" si="89"/>
        <v>0</v>
      </c>
      <c r="CD99">
        <f t="shared" si="89"/>
        <v>1</v>
      </c>
      <c r="CE99">
        <f t="shared" si="89"/>
        <v>1</v>
      </c>
      <c r="CF99">
        <f t="shared" si="89"/>
        <v>1</v>
      </c>
      <c r="CG99">
        <f t="shared" si="89"/>
        <v>0</v>
      </c>
      <c r="CH99">
        <f t="shared" si="89"/>
        <v>0</v>
      </c>
      <c r="CI99">
        <f t="shared" si="89"/>
        <v>1</v>
      </c>
      <c r="CJ99">
        <f t="shared" si="89"/>
        <v>1</v>
      </c>
      <c r="CK99">
        <f t="shared" si="89"/>
        <v>1</v>
      </c>
      <c r="CL99">
        <f t="shared" si="89"/>
        <v>1</v>
      </c>
      <c r="CM99" t="s">
        <v>47</v>
      </c>
      <c r="CN99" s="5" t="s">
        <v>60</v>
      </c>
      <c r="CO99">
        <f aca="true" t="shared" si="90" ref="CO99:CO104">MAX(AZ99:BI99)</f>
        <v>10.25</v>
      </c>
      <c r="CP99">
        <f aca="true" t="shared" si="91" ref="CP99:CP104">MIN(AZ99:BI99)</f>
        <v>2.5</v>
      </c>
      <c r="CQ99" s="27">
        <f aca="true" t="shared" si="92" ref="CQ99:CQ104">(CO99-CP99)/4+CP99</f>
        <v>4.4375</v>
      </c>
      <c r="CR99"/>
      <c r="CS99">
        <f aca="true" t="shared" si="93" ref="CS99:DB104">IF(AZ99&gt;$CQ99,1,0)</f>
        <v>1</v>
      </c>
      <c r="CT99">
        <f t="shared" si="93"/>
        <v>1</v>
      </c>
      <c r="CU99">
        <f t="shared" si="93"/>
        <v>1</v>
      </c>
      <c r="CV99">
        <f t="shared" si="93"/>
        <v>1</v>
      </c>
      <c r="CW99">
        <f t="shared" si="93"/>
        <v>0</v>
      </c>
      <c r="CX99">
        <f t="shared" si="93"/>
        <v>0</v>
      </c>
      <c r="CY99">
        <f t="shared" si="93"/>
        <v>1</v>
      </c>
      <c r="CZ99">
        <f t="shared" si="93"/>
        <v>1</v>
      </c>
      <c r="DA99">
        <f t="shared" si="93"/>
        <v>1</v>
      </c>
      <c r="DB99">
        <f t="shared" si="93"/>
        <v>1</v>
      </c>
      <c r="DC99" s="8">
        <f t="shared" si="60"/>
        <v>8</v>
      </c>
      <c r="DD99" t="s">
        <v>47</v>
      </c>
      <c r="DE99" s="53">
        <v>454</v>
      </c>
      <c r="DF99" s="74"/>
      <c r="DG99" s="53"/>
      <c r="DH99" s="53"/>
      <c r="DI99" s="53"/>
      <c r="DJ99" s="53"/>
      <c r="DK99" s="53"/>
      <c r="DL99" s="53"/>
      <c r="DP99" s="53"/>
      <c r="DQ99" s="55"/>
      <c r="EJ99" s="53"/>
      <c r="EK99" s="55"/>
    </row>
    <row r="100" spans="1:141" s="5" customFormat="1" ht="12.75">
      <c r="A100" s="8">
        <v>14</v>
      </c>
      <c r="B100" s="8">
        <v>454</v>
      </c>
      <c r="C100" t="s">
        <v>45</v>
      </c>
      <c r="D100" t="s">
        <v>85</v>
      </c>
      <c r="E100" t="s">
        <v>131</v>
      </c>
      <c r="F100" s="8">
        <v>2.7</v>
      </c>
      <c r="G100" s="8">
        <v>0</v>
      </c>
      <c r="H100" s="8">
        <v>234</v>
      </c>
      <c r="I100" s="8">
        <v>53</v>
      </c>
      <c r="J100" s="8"/>
      <c r="K100">
        <v>5.4</v>
      </c>
      <c r="L100" s="8">
        <v>0</v>
      </c>
      <c r="M100"/>
      <c r="N100" s="28">
        <f>(K100-K99)/K99</f>
        <v>-0.14285714285714277</v>
      </c>
      <c r="O100">
        <v>14</v>
      </c>
      <c r="P100" s="28">
        <f>(O100-O99)/O99</f>
        <v>0.16666666666666666</v>
      </c>
      <c r="Q100" s="8">
        <v>10</v>
      </c>
      <c r="R100" s="12">
        <v>1</v>
      </c>
      <c r="S100">
        <v>12.7</v>
      </c>
      <c r="T100" s="28">
        <f>(S100-S99)/S99</f>
        <v>0.03252032520325192</v>
      </c>
      <c r="U100"/>
      <c r="V100"/>
      <c r="W100" s="8">
        <v>0</v>
      </c>
      <c r="X100" s="8">
        <v>0</v>
      </c>
      <c r="Y100" s="38" t="s">
        <v>195</v>
      </c>
      <c r="Z100" s="9" t="s">
        <v>417</v>
      </c>
      <c r="AA100" t="s">
        <v>131</v>
      </c>
      <c r="AB100"/>
      <c r="AC100">
        <v>10</v>
      </c>
      <c r="AD100">
        <v>17</v>
      </c>
      <c r="AE100">
        <v>22</v>
      </c>
      <c r="AF100">
        <v>15</v>
      </c>
      <c r="AG100">
        <v>18</v>
      </c>
      <c r="AH100">
        <v>17</v>
      </c>
      <c r="AI100">
        <v>9</v>
      </c>
      <c r="AJ100">
        <v>24</v>
      </c>
      <c r="AK100">
        <v>36</v>
      </c>
      <c r="AL100">
        <v>66</v>
      </c>
      <c r="AM100"/>
      <c r="AN100">
        <v>2</v>
      </c>
      <c r="AO100">
        <v>3</v>
      </c>
      <c r="AP100">
        <v>5</v>
      </c>
      <c r="AQ100">
        <v>3</v>
      </c>
      <c r="AR100">
        <v>3</v>
      </c>
      <c r="AS100">
        <v>3</v>
      </c>
      <c r="AT100">
        <v>1</v>
      </c>
      <c r="AU100">
        <v>5</v>
      </c>
      <c r="AV100">
        <v>6</v>
      </c>
      <c r="AW100">
        <v>14</v>
      </c>
      <c r="AX100"/>
      <c r="AY100"/>
      <c r="AZ100">
        <f t="shared" si="83"/>
        <v>5.25</v>
      </c>
      <c r="BA100">
        <f t="shared" si="84"/>
        <v>3.25</v>
      </c>
      <c r="BB100">
        <f t="shared" si="84"/>
        <v>4</v>
      </c>
      <c r="BC100">
        <f t="shared" si="84"/>
        <v>3.5</v>
      </c>
      <c r="BD100">
        <f t="shared" si="84"/>
        <v>3</v>
      </c>
      <c r="BE100">
        <f t="shared" si="84"/>
        <v>2.5</v>
      </c>
      <c r="BF100">
        <f t="shared" si="84"/>
        <v>2.5</v>
      </c>
      <c r="BG100">
        <f t="shared" si="84"/>
        <v>4.25</v>
      </c>
      <c r="BH100">
        <f t="shared" si="84"/>
        <v>7.75</v>
      </c>
      <c r="BI100">
        <f t="shared" si="85"/>
        <v>9</v>
      </c>
      <c r="BJ100"/>
      <c r="BK100"/>
      <c r="BL100">
        <v>4</v>
      </c>
      <c r="BM100">
        <v>7</v>
      </c>
      <c r="BN100">
        <v>9</v>
      </c>
      <c r="BO100">
        <v>6</v>
      </c>
      <c r="BP100">
        <v>8</v>
      </c>
      <c r="BQ100">
        <v>7</v>
      </c>
      <c r="BR100">
        <v>4</v>
      </c>
      <c r="BS100">
        <v>10</v>
      </c>
      <c r="BT100">
        <v>15</v>
      </c>
      <c r="BU100">
        <v>28</v>
      </c>
      <c r="BV100"/>
      <c r="BW100" t="s">
        <v>48</v>
      </c>
      <c r="BX100" s="5" t="s">
        <v>416</v>
      </c>
      <c r="BY100">
        <f t="shared" si="86"/>
        <v>28</v>
      </c>
      <c r="BZ100">
        <f t="shared" si="87"/>
        <v>4</v>
      </c>
      <c r="CA100" s="27">
        <f t="shared" si="88"/>
        <v>10</v>
      </c>
      <c r="CB100"/>
      <c r="CC100">
        <f t="shared" si="89"/>
        <v>0</v>
      </c>
      <c r="CD100">
        <f t="shared" si="89"/>
        <v>0</v>
      </c>
      <c r="CE100">
        <f t="shared" si="89"/>
        <v>0</v>
      </c>
      <c r="CF100">
        <f t="shared" si="89"/>
        <v>0</v>
      </c>
      <c r="CG100">
        <f t="shared" si="89"/>
        <v>0</v>
      </c>
      <c r="CH100">
        <f t="shared" si="89"/>
        <v>0</v>
      </c>
      <c r="CI100">
        <f t="shared" si="89"/>
        <v>0</v>
      </c>
      <c r="CJ100">
        <f t="shared" si="89"/>
        <v>0</v>
      </c>
      <c r="CK100">
        <f t="shared" si="89"/>
        <v>1</v>
      </c>
      <c r="CL100">
        <f t="shared" si="89"/>
        <v>1</v>
      </c>
      <c r="CM100" t="s">
        <v>131</v>
      </c>
      <c r="CN100"/>
      <c r="CO100">
        <f t="shared" si="90"/>
        <v>9</v>
      </c>
      <c r="CP100">
        <f t="shared" si="91"/>
        <v>2.5</v>
      </c>
      <c r="CQ100" s="27">
        <f t="shared" si="92"/>
        <v>4.125</v>
      </c>
      <c r="CR100"/>
      <c r="CS100">
        <f t="shared" si="93"/>
        <v>1</v>
      </c>
      <c r="CT100">
        <f t="shared" si="93"/>
        <v>0</v>
      </c>
      <c r="CU100">
        <f t="shared" si="93"/>
        <v>0</v>
      </c>
      <c r="CV100">
        <f t="shared" si="93"/>
        <v>0</v>
      </c>
      <c r="CW100">
        <f t="shared" si="93"/>
        <v>0</v>
      </c>
      <c r="CX100">
        <f t="shared" si="93"/>
        <v>0</v>
      </c>
      <c r="CY100">
        <f t="shared" si="93"/>
        <v>0</v>
      </c>
      <c r="CZ100">
        <f t="shared" si="93"/>
        <v>1</v>
      </c>
      <c r="DA100">
        <f t="shared" si="93"/>
        <v>1</v>
      </c>
      <c r="DB100">
        <f t="shared" si="93"/>
        <v>1</v>
      </c>
      <c r="DC100" s="8">
        <f t="shared" si="60"/>
        <v>4</v>
      </c>
      <c r="DD100" t="s">
        <v>131</v>
      </c>
      <c r="DE100" s="8">
        <v>454</v>
      </c>
      <c r="DF100" s="103"/>
      <c r="DG100" s="53"/>
      <c r="DH100" s="53"/>
      <c r="DI100" s="53"/>
      <c r="DJ100" s="53"/>
      <c r="DK100" s="53"/>
      <c r="DL100" s="53"/>
      <c r="DP100" s="53"/>
      <c r="DQ100" s="55"/>
      <c r="EJ100" s="53"/>
      <c r="EK100" s="55"/>
    </row>
    <row r="101" spans="1:141" s="5" customFormat="1" ht="12.75">
      <c r="A101" s="53">
        <v>14</v>
      </c>
      <c r="B101" s="74">
        <v>454</v>
      </c>
      <c r="C101" t="s">
        <v>45</v>
      </c>
      <c r="D101" s="5" t="s">
        <v>319</v>
      </c>
      <c r="E101" s="5" t="s">
        <v>395</v>
      </c>
      <c r="F101" s="53">
        <v>3.7</v>
      </c>
      <c r="G101" s="53">
        <v>0.1</v>
      </c>
      <c r="H101" s="74">
        <v>234</v>
      </c>
      <c r="I101" s="74">
        <v>55</v>
      </c>
      <c r="J101" s="74"/>
      <c r="K101" s="77">
        <v>5.3</v>
      </c>
      <c r="L101" s="74">
        <v>1</v>
      </c>
      <c r="M101" s="77"/>
      <c r="N101" s="28">
        <f>(K101-K99)/K99</f>
        <v>-0.15873015873015872</v>
      </c>
      <c r="O101" s="5">
        <v>12</v>
      </c>
      <c r="P101" s="28">
        <f>(O101-O99)/O99</f>
        <v>0</v>
      </c>
      <c r="Q101" s="74">
        <v>10</v>
      </c>
      <c r="R101" s="12">
        <v>1</v>
      </c>
      <c r="S101" s="77">
        <v>15.5</v>
      </c>
      <c r="T101" s="28">
        <f>(S101-S99)/S99</f>
        <v>0.2601626016260162</v>
      </c>
      <c r="W101" s="8">
        <v>0</v>
      </c>
      <c r="X101" s="8">
        <v>0</v>
      </c>
      <c r="Y101" s="5" t="s">
        <v>198</v>
      </c>
      <c r="Z101" s="5" t="s">
        <v>198</v>
      </c>
      <c r="AA101" s="5" t="s">
        <v>395</v>
      </c>
      <c r="AC101" s="77">
        <v>9</v>
      </c>
      <c r="AD101" s="77">
        <v>12</v>
      </c>
      <c r="AE101" s="77">
        <v>11</v>
      </c>
      <c r="AF101" s="77">
        <v>18</v>
      </c>
      <c r="AG101" s="77">
        <v>16</v>
      </c>
      <c r="AH101" s="77">
        <v>5</v>
      </c>
      <c r="AI101" s="77">
        <v>22</v>
      </c>
      <c r="AJ101" s="77">
        <v>38</v>
      </c>
      <c r="AK101" s="77">
        <v>49</v>
      </c>
      <c r="AL101" s="77">
        <v>54</v>
      </c>
      <c r="AN101" s="5">
        <v>1</v>
      </c>
      <c r="AO101" s="5">
        <v>2</v>
      </c>
      <c r="AP101" s="5">
        <v>2</v>
      </c>
      <c r="AQ101" s="5">
        <v>3</v>
      </c>
      <c r="AR101" s="5">
        <v>3</v>
      </c>
      <c r="AS101" s="5">
        <v>1</v>
      </c>
      <c r="AT101" s="5">
        <v>4</v>
      </c>
      <c r="AU101" s="5">
        <v>8</v>
      </c>
      <c r="AV101" s="5">
        <v>11</v>
      </c>
      <c r="AW101" s="5">
        <v>12</v>
      </c>
      <c r="AX101"/>
      <c r="AY101"/>
      <c r="AZ101">
        <f t="shared" si="83"/>
        <v>4</v>
      </c>
      <c r="BA101">
        <f t="shared" si="84"/>
        <v>1.75</v>
      </c>
      <c r="BB101">
        <f t="shared" si="84"/>
        <v>2.25</v>
      </c>
      <c r="BC101">
        <f t="shared" si="84"/>
        <v>2.75</v>
      </c>
      <c r="BD101">
        <f t="shared" si="84"/>
        <v>2.5</v>
      </c>
      <c r="BE101">
        <f t="shared" si="84"/>
        <v>2.25</v>
      </c>
      <c r="BF101">
        <f t="shared" si="84"/>
        <v>4.25</v>
      </c>
      <c r="BG101">
        <f t="shared" si="84"/>
        <v>7.75</v>
      </c>
      <c r="BH101">
        <f t="shared" si="84"/>
        <v>10.5</v>
      </c>
      <c r="BI101">
        <f t="shared" si="85"/>
        <v>9</v>
      </c>
      <c r="BJ101"/>
      <c r="BL101" s="5">
        <v>4</v>
      </c>
      <c r="BM101" s="5">
        <v>5</v>
      </c>
      <c r="BN101" s="5">
        <v>5</v>
      </c>
      <c r="BO101" s="5">
        <v>8</v>
      </c>
      <c r="BP101" s="5">
        <v>7</v>
      </c>
      <c r="BQ101" s="5">
        <v>2</v>
      </c>
      <c r="BR101" s="5">
        <v>9</v>
      </c>
      <c r="BS101" s="5">
        <v>16</v>
      </c>
      <c r="BT101" s="5">
        <v>21</v>
      </c>
      <c r="BU101" s="5">
        <v>23</v>
      </c>
      <c r="BW101" t="s">
        <v>48</v>
      </c>
      <c r="BX101" s="5" t="s">
        <v>416</v>
      </c>
      <c r="BY101">
        <f t="shared" si="86"/>
        <v>23</v>
      </c>
      <c r="BZ101">
        <f t="shared" si="87"/>
        <v>2</v>
      </c>
      <c r="CA101" s="27">
        <f t="shared" si="88"/>
        <v>7.25</v>
      </c>
      <c r="CC101">
        <f t="shared" si="89"/>
        <v>0</v>
      </c>
      <c r="CD101">
        <f t="shared" si="89"/>
        <v>0</v>
      </c>
      <c r="CE101">
        <f t="shared" si="89"/>
        <v>0</v>
      </c>
      <c r="CF101">
        <f t="shared" si="89"/>
        <v>1</v>
      </c>
      <c r="CG101">
        <f t="shared" si="89"/>
        <v>0</v>
      </c>
      <c r="CH101">
        <f t="shared" si="89"/>
        <v>0</v>
      </c>
      <c r="CI101">
        <f t="shared" si="89"/>
        <v>1</v>
      </c>
      <c r="CJ101">
        <f t="shared" si="89"/>
        <v>1</v>
      </c>
      <c r="CK101">
        <f t="shared" si="89"/>
        <v>1</v>
      </c>
      <c r="CL101">
        <f t="shared" si="89"/>
        <v>1</v>
      </c>
      <c r="CM101" s="5" t="s">
        <v>395</v>
      </c>
      <c r="CO101">
        <f t="shared" si="90"/>
        <v>10.5</v>
      </c>
      <c r="CP101">
        <f t="shared" si="91"/>
        <v>1.75</v>
      </c>
      <c r="CQ101" s="27">
        <f t="shared" si="92"/>
        <v>3.9375</v>
      </c>
      <c r="CR101"/>
      <c r="CS101">
        <f t="shared" si="93"/>
        <v>1</v>
      </c>
      <c r="CT101">
        <f t="shared" si="93"/>
        <v>0</v>
      </c>
      <c r="CU101">
        <f t="shared" si="93"/>
        <v>0</v>
      </c>
      <c r="CV101">
        <f t="shared" si="93"/>
        <v>0</v>
      </c>
      <c r="CW101">
        <f t="shared" si="93"/>
        <v>0</v>
      </c>
      <c r="CX101">
        <f t="shared" si="93"/>
        <v>0</v>
      </c>
      <c r="CY101">
        <f t="shared" si="93"/>
        <v>1</v>
      </c>
      <c r="CZ101">
        <f t="shared" si="93"/>
        <v>1</v>
      </c>
      <c r="DA101">
        <f t="shared" si="93"/>
        <v>1</v>
      </c>
      <c r="DB101">
        <f t="shared" si="93"/>
        <v>1</v>
      </c>
      <c r="DC101" s="8">
        <f t="shared" si="60"/>
        <v>5</v>
      </c>
      <c r="DD101" s="5" t="s">
        <v>395</v>
      </c>
      <c r="DE101" s="74">
        <v>454</v>
      </c>
      <c r="DF101" s="74"/>
      <c r="DG101" s="53"/>
      <c r="DH101" s="53"/>
      <c r="DI101" s="53"/>
      <c r="DJ101" s="53"/>
      <c r="DK101" s="53"/>
      <c r="DL101" s="53"/>
      <c r="DP101" s="53"/>
      <c r="DQ101" s="55"/>
      <c r="EJ101" s="53"/>
      <c r="EK101" s="55"/>
    </row>
    <row r="102" spans="1:141" s="5" customFormat="1" ht="12.75">
      <c r="A102" s="53">
        <v>14</v>
      </c>
      <c r="B102" s="74">
        <v>454</v>
      </c>
      <c r="C102" t="s">
        <v>45</v>
      </c>
      <c r="D102" s="5" t="s">
        <v>318</v>
      </c>
      <c r="E102" t="s">
        <v>396</v>
      </c>
      <c r="F102" s="53">
        <v>6.6</v>
      </c>
      <c r="G102" s="53">
        <v>0.1</v>
      </c>
      <c r="H102" s="74">
        <v>192</v>
      </c>
      <c r="I102" s="74">
        <v>46</v>
      </c>
      <c r="J102" s="74"/>
      <c r="K102" s="77">
        <v>4.8</v>
      </c>
      <c r="L102" s="74">
        <v>1</v>
      </c>
      <c r="M102" s="77"/>
      <c r="N102" s="28">
        <f>(K102-K99)/K99</f>
        <v>-0.2380952380952381</v>
      </c>
      <c r="O102" s="5">
        <v>12</v>
      </c>
      <c r="P102" s="28">
        <f>(O102-O99)/O99</f>
        <v>0</v>
      </c>
      <c r="Q102" s="74">
        <v>9</v>
      </c>
      <c r="R102" s="12">
        <v>0</v>
      </c>
      <c r="S102" s="77">
        <v>20.3</v>
      </c>
      <c r="T102" s="28">
        <f>(S102-S99)/S99</f>
        <v>0.6504065040650406</v>
      </c>
      <c r="W102" s="8">
        <v>0</v>
      </c>
      <c r="X102" s="8">
        <v>0</v>
      </c>
      <c r="Y102" s="5" t="s">
        <v>198</v>
      </c>
      <c r="Z102" s="5" t="s">
        <v>198</v>
      </c>
      <c r="AA102" t="s">
        <v>396</v>
      </c>
      <c r="AC102" s="77">
        <v>6</v>
      </c>
      <c r="AD102" s="77">
        <v>3</v>
      </c>
      <c r="AE102" s="77">
        <v>2</v>
      </c>
      <c r="AF102" s="77">
        <v>27</v>
      </c>
      <c r="AG102" s="77">
        <v>10</v>
      </c>
      <c r="AH102" s="77">
        <v>1</v>
      </c>
      <c r="AI102" s="77">
        <v>21</v>
      </c>
      <c r="AJ102" s="77">
        <v>36</v>
      </c>
      <c r="AK102" s="77">
        <v>48</v>
      </c>
      <c r="AL102" s="77">
        <v>38</v>
      </c>
      <c r="AN102" s="5">
        <v>1</v>
      </c>
      <c r="AO102" s="5">
        <v>0</v>
      </c>
      <c r="AP102" s="5">
        <v>0</v>
      </c>
      <c r="AQ102" s="5">
        <v>6</v>
      </c>
      <c r="AR102" s="5">
        <v>2</v>
      </c>
      <c r="AS102" s="5">
        <v>0</v>
      </c>
      <c r="AT102" s="5">
        <v>5</v>
      </c>
      <c r="AU102" s="5">
        <v>9</v>
      </c>
      <c r="AV102" s="5">
        <v>12</v>
      </c>
      <c r="AW102" s="5">
        <v>9</v>
      </c>
      <c r="AX102"/>
      <c r="AY102"/>
      <c r="AZ102">
        <f t="shared" si="83"/>
        <v>2.75</v>
      </c>
      <c r="BA102">
        <f t="shared" si="84"/>
        <v>0.25</v>
      </c>
      <c r="BB102">
        <f t="shared" si="84"/>
        <v>1.5</v>
      </c>
      <c r="BC102">
        <f t="shared" si="84"/>
        <v>3.5</v>
      </c>
      <c r="BD102">
        <f t="shared" si="84"/>
        <v>2.5</v>
      </c>
      <c r="BE102">
        <f t="shared" si="84"/>
        <v>1.75</v>
      </c>
      <c r="BF102">
        <f t="shared" si="84"/>
        <v>4.75</v>
      </c>
      <c r="BG102">
        <f t="shared" si="84"/>
        <v>8.75</v>
      </c>
      <c r="BH102">
        <f t="shared" si="84"/>
        <v>10.5</v>
      </c>
      <c r="BI102">
        <f t="shared" si="85"/>
        <v>7.75</v>
      </c>
      <c r="BJ102"/>
      <c r="BL102" s="5">
        <v>3</v>
      </c>
      <c r="BM102" s="5">
        <v>2</v>
      </c>
      <c r="BN102" s="5">
        <v>1</v>
      </c>
      <c r="BO102" s="5">
        <v>14</v>
      </c>
      <c r="BP102" s="5">
        <v>5</v>
      </c>
      <c r="BQ102" s="5">
        <v>1</v>
      </c>
      <c r="BR102" s="5">
        <v>11</v>
      </c>
      <c r="BS102" s="5">
        <v>19</v>
      </c>
      <c r="BT102" s="5">
        <v>25</v>
      </c>
      <c r="BU102" s="5">
        <v>20</v>
      </c>
      <c r="BW102" t="s">
        <v>48</v>
      </c>
      <c r="BX102" s="5" t="s">
        <v>416</v>
      </c>
      <c r="BY102">
        <f t="shared" si="86"/>
        <v>25</v>
      </c>
      <c r="BZ102">
        <f t="shared" si="87"/>
        <v>1</v>
      </c>
      <c r="CA102" s="27">
        <f t="shared" si="88"/>
        <v>7</v>
      </c>
      <c r="CC102">
        <f t="shared" si="89"/>
        <v>0</v>
      </c>
      <c r="CD102">
        <f t="shared" si="89"/>
        <v>0</v>
      </c>
      <c r="CE102">
        <f t="shared" si="89"/>
        <v>0</v>
      </c>
      <c r="CF102">
        <f t="shared" si="89"/>
        <v>1</v>
      </c>
      <c r="CG102">
        <f t="shared" si="89"/>
        <v>0</v>
      </c>
      <c r="CH102">
        <f t="shared" si="89"/>
        <v>0</v>
      </c>
      <c r="CI102">
        <f t="shared" si="89"/>
        <v>1</v>
      </c>
      <c r="CJ102">
        <f t="shared" si="89"/>
        <v>1</v>
      </c>
      <c r="CK102">
        <f t="shared" si="89"/>
        <v>1</v>
      </c>
      <c r="CL102">
        <f t="shared" si="89"/>
        <v>1</v>
      </c>
      <c r="CM102" t="s">
        <v>396</v>
      </c>
      <c r="CO102">
        <f t="shared" si="90"/>
        <v>10.5</v>
      </c>
      <c r="CP102">
        <f t="shared" si="91"/>
        <v>0.25</v>
      </c>
      <c r="CQ102" s="27">
        <f t="shared" si="92"/>
        <v>2.8125</v>
      </c>
      <c r="CR102"/>
      <c r="CS102">
        <f t="shared" si="93"/>
        <v>0</v>
      </c>
      <c r="CT102">
        <f t="shared" si="93"/>
        <v>0</v>
      </c>
      <c r="CU102">
        <f t="shared" si="93"/>
        <v>0</v>
      </c>
      <c r="CV102">
        <f t="shared" si="93"/>
        <v>1</v>
      </c>
      <c r="CW102">
        <f t="shared" si="93"/>
        <v>0</v>
      </c>
      <c r="CX102">
        <f t="shared" si="93"/>
        <v>0</v>
      </c>
      <c r="CY102">
        <f t="shared" si="93"/>
        <v>1</v>
      </c>
      <c r="CZ102">
        <f t="shared" si="93"/>
        <v>1</v>
      </c>
      <c r="DA102">
        <f t="shared" si="93"/>
        <v>1</v>
      </c>
      <c r="DB102">
        <f t="shared" si="93"/>
        <v>1</v>
      </c>
      <c r="DC102" s="8">
        <f t="shared" si="60"/>
        <v>5</v>
      </c>
      <c r="DD102" t="s">
        <v>396</v>
      </c>
      <c r="DE102" s="74">
        <v>454</v>
      </c>
      <c r="DF102" s="74"/>
      <c r="DG102" s="53"/>
      <c r="DH102" s="53"/>
      <c r="DI102" s="53"/>
      <c r="DJ102" s="53"/>
      <c r="DK102" s="53"/>
      <c r="DL102" s="53"/>
      <c r="DP102" s="53"/>
      <c r="DQ102" s="55"/>
      <c r="EJ102" s="53"/>
      <c r="EK102" s="55"/>
    </row>
    <row r="103" spans="1:141" s="5" customFormat="1" ht="12.75">
      <c r="A103" s="53">
        <v>14</v>
      </c>
      <c r="B103" s="74">
        <v>454</v>
      </c>
      <c r="C103" t="s">
        <v>45</v>
      </c>
      <c r="D103" s="5" t="s">
        <v>321</v>
      </c>
      <c r="E103" s="5" t="s">
        <v>393</v>
      </c>
      <c r="F103" s="53">
        <v>5.4</v>
      </c>
      <c r="G103" s="53">
        <v>0.2</v>
      </c>
      <c r="H103" s="74">
        <v>199</v>
      </c>
      <c r="I103" s="74">
        <v>47</v>
      </c>
      <c r="J103" s="74"/>
      <c r="K103" s="77">
        <v>4.5</v>
      </c>
      <c r="L103" s="74">
        <v>1</v>
      </c>
      <c r="M103" s="77"/>
      <c r="N103" s="28">
        <f>(K103-K99)/K99</f>
        <v>-0.2857142857142857</v>
      </c>
      <c r="O103" s="5">
        <v>9</v>
      </c>
      <c r="P103" s="28">
        <f>(O103-O99)/O99</f>
        <v>-0.25</v>
      </c>
      <c r="Q103" s="74">
        <v>10</v>
      </c>
      <c r="R103" s="12">
        <v>1</v>
      </c>
      <c r="S103" s="77">
        <v>15.4</v>
      </c>
      <c r="T103" s="28">
        <f>(S103-S99)/S99</f>
        <v>0.25203252032520324</v>
      </c>
      <c r="W103" s="8">
        <v>0</v>
      </c>
      <c r="X103" s="8">
        <v>0</v>
      </c>
      <c r="Y103" s="5" t="s">
        <v>198</v>
      </c>
      <c r="Z103" s="5" t="s">
        <v>198</v>
      </c>
      <c r="AA103" s="5" t="s">
        <v>393</v>
      </c>
      <c r="AC103" s="77">
        <v>9</v>
      </c>
      <c r="AD103" s="77">
        <v>9</v>
      </c>
      <c r="AE103" s="77">
        <v>6</v>
      </c>
      <c r="AF103" s="77">
        <v>20</v>
      </c>
      <c r="AG103" s="77">
        <v>7</v>
      </c>
      <c r="AH103" s="77">
        <v>5</v>
      </c>
      <c r="AI103" s="77">
        <v>24</v>
      </c>
      <c r="AJ103" s="77">
        <v>37</v>
      </c>
      <c r="AK103" s="77">
        <v>37</v>
      </c>
      <c r="AL103" s="77">
        <v>45</v>
      </c>
      <c r="AN103" s="77">
        <v>2</v>
      </c>
      <c r="AO103" s="77">
        <v>2</v>
      </c>
      <c r="AP103" s="77">
        <v>1</v>
      </c>
      <c r="AQ103" s="77">
        <v>4</v>
      </c>
      <c r="AR103" s="77">
        <v>1</v>
      </c>
      <c r="AS103" s="77">
        <v>1</v>
      </c>
      <c r="AT103" s="77">
        <v>5</v>
      </c>
      <c r="AU103" s="77">
        <v>8</v>
      </c>
      <c r="AV103" s="77">
        <v>8</v>
      </c>
      <c r="AW103" s="77">
        <v>9</v>
      </c>
      <c r="AX103"/>
      <c r="AY103"/>
      <c r="AZ103">
        <f t="shared" si="83"/>
        <v>3.75</v>
      </c>
      <c r="BA103">
        <f t="shared" si="84"/>
        <v>1.75</v>
      </c>
      <c r="BB103">
        <f t="shared" si="84"/>
        <v>2</v>
      </c>
      <c r="BC103">
        <f t="shared" si="84"/>
        <v>2.5</v>
      </c>
      <c r="BD103">
        <f t="shared" si="84"/>
        <v>1.75</v>
      </c>
      <c r="BE103">
        <f t="shared" si="84"/>
        <v>2</v>
      </c>
      <c r="BF103">
        <f t="shared" si="84"/>
        <v>4.75</v>
      </c>
      <c r="BG103">
        <f t="shared" si="84"/>
        <v>7.25</v>
      </c>
      <c r="BH103">
        <f t="shared" si="84"/>
        <v>8.25</v>
      </c>
      <c r="BI103">
        <f t="shared" si="85"/>
        <v>7</v>
      </c>
      <c r="BJ103"/>
      <c r="BL103" s="5">
        <v>5</v>
      </c>
      <c r="BM103" s="5">
        <v>5</v>
      </c>
      <c r="BN103" s="5">
        <v>3</v>
      </c>
      <c r="BO103" s="5">
        <v>10</v>
      </c>
      <c r="BP103" s="5">
        <v>4</v>
      </c>
      <c r="BQ103" s="5">
        <v>3</v>
      </c>
      <c r="BR103" s="5">
        <v>12</v>
      </c>
      <c r="BS103" s="5">
        <v>19</v>
      </c>
      <c r="BT103" s="5">
        <v>19</v>
      </c>
      <c r="BU103" s="5">
        <v>23</v>
      </c>
      <c r="BW103" t="s">
        <v>48</v>
      </c>
      <c r="BX103" s="5" t="s">
        <v>416</v>
      </c>
      <c r="BY103">
        <f t="shared" si="86"/>
        <v>23</v>
      </c>
      <c r="BZ103">
        <f t="shared" si="87"/>
        <v>3</v>
      </c>
      <c r="CA103" s="27">
        <f t="shared" si="88"/>
        <v>8</v>
      </c>
      <c r="CC103">
        <f t="shared" si="89"/>
        <v>0</v>
      </c>
      <c r="CD103">
        <f t="shared" si="89"/>
        <v>0</v>
      </c>
      <c r="CE103">
        <f t="shared" si="89"/>
        <v>0</v>
      </c>
      <c r="CF103">
        <f t="shared" si="89"/>
        <v>1</v>
      </c>
      <c r="CG103">
        <f t="shared" si="89"/>
        <v>0</v>
      </c>
      <c r="CH103">
        <f t="shared" si="89"/>
        <v>0</v>
      </c>
      <c r="CI103">
        <f t="shared" si="89"/>
        <v>1</v>
      </c>
      <c r="CJ103">
        <f t="shared" si="89"/>
        <v>1</v>
      </c>
      <c r="CK103">
        <f t="shared" si="89"/>
        <v>1</v>
      </c>
      <c r="CL103">
        <f t="shared" si="89"/>
        <v>1</v>
      </c>
      <c r="CM103" s="5" t="s">
        <v>393</v>
      </c>
      <c r="CO103">
        <f t="shared" si="90"/>
        <v>8.25</v>
      </c>
      <c r="CP103">
        <f t="shared" si="91"/>
        <v>1.75</v>
      </c>
      <c r="CQ103" s="27">
        <f t="shared" si="92"/>
        <v>3.375</v>
      </c>
      <c r="CR103"/>
      <c r="CS103">
        <f t="shared" si="93"/>
        <v>1</v>
      </c>
      <c r="CT103">
        <f t="shared" si="93"/>
        <v>0</v>
      </c>
      <c r="CU103">
        <f t="shared" si="93"/>
        <v>0</v>
      </c>
      <c r="CV103">
        <f t="shared" si="93"/>
        <v>0</v>
      </c>
      <c r="CW103">
        <f t="shared" si="93"/>
        <v>0</v>
      </c>
      <c r="CX103">
        <f t="shared" si="93"/>
        <v>0</v>
      </c>
      <c r="CY103">
        <f t="shared" si="93"/>
        <v>1</v>
      </c>
      <c r="CZ103">
        <f t="shared" si="93"/>
        <v>1</v>
      </c>
      <c r="DA103">
        <f t="shared" si="93"/>
        <v>1</v>
      </c>
      <c r="DB103">
        <f t="shared" si="93"/>
        <v>1</v>
      </c>
      <c r="DC103" s="8">
        <f t="shared" si="60"/>
        <v>5</v>
      </c>
      <c r="DD103" s="5" t="s">
        <v>393</v>
      </c>
      <c r="DE103" s="74">
        <v>454</v>
      </c>
      <c r="DF103" s="74"/>
      <c r="DG103" s="53"/>
      <c r="DH103" s="53"/>
      <c r="DI103" s="53"/>
      <c r="DJ103" s="53"/>
      <c r="DK103" s="53"/>
      <c r="DL103" s="53"/>
      <c r="DP103" s="53"/>
      <c r="DQ103" s="55"/>
      <c r="EJ103" s="53"/>
      <c r="EK103" s="55"/>
    </row>
    <row r="104" spans="1:141" s="5" customFormat="1" ht="12.75">
      <c r="A104" s="53">
        <v>14</v>
      </c>
      <c r="B104" s="74">
        <v>454</v>
      </c>
      <c r="C104" t="s">
        <v>45</v>
      </c>
      <c r="D104" s="77" t="s">
        <v>320</v>
      </c>
      <c r="E104" t="s">
        <v>394</v>
      </c>
      <c r="F104" s="74">
        <v>7.2</v>
      </c>
      <c r="G104" s="74">
        <v>0.1</v>
      </c>
      <c r="H104" s="74">
        <v>283</v>
      </c>
      <c r="I104" s="74">
        <v>42</v>
      </c>
      <c r="J104" s="74"/>
      <c r="K104" s="77">
        <v>6</v>
      </c>
      <c r="L104" s="74">
        <v>1</v>
      </c>
      <c r="M104" s="77"/>
      <c r="N104" s="28">
        <f>(K104-K99)/K99</f>
        <v>-0.047619047619047596</v>
      </c>
      <c r="O104" s="5">
        <v>15</v>
      </c>
      <c r="P104" s="28">
        <f>(O104-O99)/O99</f>
        <v>0.25</v>
      </c>
      <c r="Q104" s="74">
        <v>9</v>
      </c>
      <c r="R104" s="12">
        <v>0</v>
      </c>
      <c r="S104" s="77">
        <v>13.7</v>
      </c>
      <c r="T104" s="28">
        <f>(S104-S99)/S99</f>
        <v>0.113821138211382</v>
      </c>
      <c r="W104" s="8">
        <v>0</v>
      </c>
      <c r="X104" s="8">
        <v>0</v>
      </c>
      <c r="Y104" s="5" t="s">
        <v>198</v>
      </c>
      <c r="Z104" s="5" t="s">
        <v>198</v>
      </c>
      <c r="AA104" t="s">
        <v>394</v>
      </c>
      <c r="AC104" s="77">
        <v>20</v>
      </c>
      <c r="AD104" s="77">
        <v>14</v>
      </c>
      <c r="AE104" s="77">
        <v>13</v>
      </c>
      <c r="AF104" s="77">
        <v>22</v>
      </c>
      <c r="AG104" s="77">
        <v>15</v>
      </c>
      <c r="AH104" s="77">
        <v>11</v>
      </c>
      <c r="AI104" s="77">
        <v>34</v>
      </c>
      <c r="AJ104" s="77">
        <v>32</v>
      </c>
      <c r="AK104" s="77">
        <v>63</v>
      </c>
      <c r="AL104" s="77">
        <v>59</v>
      </c>
      <c r="AN104" s="5">
        <v>4</v>
      </c>
      <c r="AO104" s="5">
        <v>3</v>
      </c>
      <c r="AP104" s="5">
        <v>3</v>
      </c>
      <c r="AQ104" s="5">
        <v>5</v>
      </c>
      <c r="AR104" s="5">
        <v>3</v>
      </c>
      <c r="AS104" s="5">
        <v>2</v>
      </c>
      <c r="AT104" s="5">
        <v>7</v>
      </c>
      <c r="AU104" s="5">
        <v>7</v>
      </c>
      <c r="AV104" s="5">
        <v>15</v>
      </c>
      <c r="AW104" s="5">
        <v>13</v>
      </c>
      <c r="AX104"/>
      <c r="AY104"/>
      <c r="AZ104">
        <f t="shared" si="83"/>
        <v>6</v>
      </c>
      <c r="BA104">
        <f t="shared" si="84"/>
        <v>3.25</v>
      </c>
      <c r="BB104">
        <f t="shared" si="84"/>
        <v>3.5</v>
      </c>
      <c r="BC104">
        <f t="shared" si="84"/>
        <v>4</v>
      </c>
      <c r="BD104">
        <f t="shared" si="84"/>
        <v>3.25</v>
      </c>
      <c r="BE104">
        <f t="shared" si="84"/>
        <v>3.5</v>
      </c>
      <c r="BF104">
        <f t="shared" si="84"/>
        <v>5.75</v>
      </c>
      <c r="BG104">
        <f t="shared" si="84"/>
        <v>9</v>
      </c>
      <c r="BH104">
        <f t="shared" si="84"/>
        <v>12.5</v>
      </c>
      <c r="BI104">
        <f t="shared" si="85"/>
        <v>11.25</v>
      </c>
      <c r="BJ104"/>
      <c r="BL104" s="5">
        <v>7</v>
      </c>
      <c r="BM104" s="5">
        <v>5</v>
      </c>
      <c r="BN104" s="5">
        <v>5</v>
      </c>
      <c r="BO104" s="5">
        <v>8</v>
      </c>
      <c r="BP104" s="5">
        <v>5</v>
      </c>
      <c r="BQ104" s="5">
        <v>4</v>
      </c>
      <c r="BR104" s="5">
        <v>12</v>
      </c>
      <c r="BS104" s="5">
        <v>11</v>
      </c>
      <c r="BT104" s="5">
        <v>22</v>
      </c>
      <c r="BU104" s="5">
        <v>21</v>
      </c>
      <c r="BW104" t="s">
        <v>48</v>
      </c>
      <c r="BX104" s="5" t="s">
        <v>416</v>
      </c>
      <c r="BY104">
        <f t="shared" si="86"/>
        <v>22</v>
      </c>
      <c r="BZ104">
        <f t="shared" si="87"/>
        <v>4</v>
      </c>
      <c r="CA104" s="27">
        <f t="shared" si="88"/>
        <v>8.5</v>
      </c>
      <c r="CC104">
        <f t="shared" si="89"/>
        <v>0</v>
      </c>
      <c r="CD104">
        <f t="shared" si="89"/>
        <v>0</v>
      </c>
      <c r="CE104">
        <f t="shared" si="89"/>
        <v>0</v>
      </c>
      <c r="CF104">
        <f t="shared" si="89"/>
        <v>0</v>
      </c>
      <c r="CG104">
        <f t="shared" si="89"/>
        <v>0</v>
      </c>
      <c r="CH104">
        <f t="shared" si="89"/>
        <v>0</v>
      </c>
      <c r="CI104">
        <f t="shared" si="89"/>
        <v>1</v>
      </c>
      <c r="CJ104">
        <f t="shared" si="89"/>
        <v>1</v>
      </c>
      <c r="CK104">
        <f t="shared" si="89"/>
        <v>1</v>
      </c>
      <c r="CL104">
        <f t="shared" si="89"/>
        <v>1</v>
      </c>
      <c r="CM104" t="s">
        <v>394</v>
      </c>
      <c r="CO104">
        <f t="shared" si="90"/>
        <v>12.5</v>
      </c>
      <c r="CP104">
        <f t="shared" si="91"/>
        <v>3.25</v>
      </c>
      <c r="CQ104" s="27">
        <f t="shared" si="92"/>
        <v>5.5625</v>
      </c>
      <c r="CR104"/>
      <c r="CS104">
        <f t="shared" si="93"/>
        <v>1</v>
      </c>
      <c r="CT104">
        <f t="shared" si="93"/>
        <v>0</v>
      </c>
      <c r="CU104">
        <f t="shared" si="93"/>
        <v>0</v>
      </c>
      <c r="CV104">
        <f t="shared" si="93"/>
        <v>0</v>
      </c>
      <c r="CW104">
        <f t="shared" si="93"/>
        <v>0</v>
      </c>
      <c r="CX104">
        <f t="shared" si="93"/>
        <v>0</v>
      </c>
      <c r="CY104">
        <f t="shared" si="93"/>
        <v>1</v>
      </c>
      <c r="CZ104">
        <f t="shared" si="93"/>
        <v>1</v>
      </c>
      <c r="DA104">
        <f t="shared" si="93"/>
        <v>1</v>
      </c>
      <c r="DB104">
        <f t="shared" si="93"/>
        <v>1</v>
      </c>
      <c r="DC104" s="8">
        <f t="shared" si="60"/>
        <v>5</v>
      </c>
      <c r="DD104" t="s">
        <v>394</v>
      </c>
      <c r="DE104" s="74">
        <v>454</v>
      </c>
      <c r="DF104" s="74"/>
      <c r="DG104" s="53"/>
      <c r="DH104" s="53"/>
      <c r="DI104" s="53"/>
      <c r="DJ104" s="53"/>
      <c r="DK104" s="53"/>
      <c r="DL104" s="53"/>
      <c r="DP104" s="53"/>
      <c r="DQ104" s="55"/>
      <c r="EJ104" s="53"/>
      <c r="EK104" s="55"/>
    </row>
    <row r="105" spans="1:143" s="5" customFormat="1" ht="12.75">
      <c r="A105" s="33"/>
      <c r="B105" s="33"/>
      <c r="C105" s="3"/>
      <c r="D105" s="3"/>
      <c r="E105" s="3"/>
      <c r="F105" s="33"/>
      <c r="G105" s="33"/>
      <c r="H105" s="33"/>
      <c r="I105" s="33"/>
      <c r="J105" s="33"/>
      <c r="K105" s="3"/>
      <c r="L105" s="33"/>
      <c r="M105" s="3"/>
      <c r="N105" s="88"/>
      <c r="O105" s="3" t="s">
        <v>51</v>
      </c>
      <c r="P105" s="88"/>
      <c r="Q105" s="33"/>
      <c r="R105" s="36"/>
      <c r="S105" s="3"/>
      <c r="T105" s="88"/>
      <c r="U105" s="3"/>
      <c r="V105" s="3"/>
      <c r="W105" s="3"/>
      <c r="X105" s="3"/>
      <c r="Y105" s="3"/>
      <c r="Z105" s="3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87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 s="8" t="s">
        <v>51</v>
      </c>
      <c r="DD105" s="3"/>
      <c r="DE105" s="33"/>
      <c r="DF105" s="74"/>
      <c r="DG105" s="53"/>
      <c r="DH105" s="53"/>
      <c r="DI105" s="53"/>
      <c r="DJ105" s="53"/>
      <c r="DK105" s="53"/>
      <c r="DL105" s="53"/>
      <c r="DP105" s="53"/>
      <c r="DQ105" s="55"/>
      <c r="EJ105" s="53"/>
      <c r="EK105" s="55"/>
      <c r="EM105" s="78"/>
    </row>
    <row r="106" spans="1:141" s="5" customFormat="1" ht="12.75">
      <c r="A106" s="53"/>
      <c r="B106" s="53"/>
      <c r="F106" s="53"/>
      <c r="G106" s="53"/>
      <c r="H106" s="53"/>
      <c r="I106" s="53"/>
      <c r="J106" s="53"/>
      <c r="L106" s="53"/>
      <c r="N106" s="11"/>
      <c r="P106" s="11"/>
      <c r="Q106" s="53"/>
      <c r="R106" s="57"/>
      <c r="T106" s="11"/>
      <c r="Z106" s="53"/>
      <c r="CA106" s="90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 s="8" t="s">
        <v>51</v>
      </c>
      <c r="DE106" s="53"/>
      <c r="DF106" s="74"/>
      <c r="DG106" s="53"/>
      <c r="DH106" s="53"/>
      <c r="DI106" s="53"/>
      <c r="DJ106" s="53"/>
      <c r="DK106" s="53"/>
      <c r="DL106" s="53"/>
      <c r="DP106" s="53"/>
      <c r="DQ106" s="55"/>
      <c r="EJ106" s="53"/>
      <c r="EK106" s="55"/>
    </row>
    <row r="107" spans="1:141" s="5" customFormat="1" ht="12.75">
      <c r="A107" s="53">
        <v>15</v>
      </c>
      <c r="B107" s="8">
        <v>455</v>
      </c>
      <c r="C107" t="s">
        <v>45</v>
      </c>
      <c r="D107" t="s">
        <v>86</v>
      </c>
      <c r="E107" t="s">
        <v>47</v>
      </c>
      <c r="F107" s="8">
        <v>9.9</v>
      </c>
      <c r="G107" s="8">
        <v>0.3</v>
      </c>
      <c r="H107" s="8">
        <v>327</v>
      </c>
      <c r="I107" s="8">
        <v>55</v>
      </c>
      <c r="J107" s="8"/>
      <c r="K107">
        <v>8</v>
      </c>
      <c r="L107" s="8">
        <v>6</v>
      </c>
      <c r="M107" s="23">
        <f>(K107-F107)/F107</f>
        <v>-0.19191919191919196</v>
      </c>
      <c r="N107" s="40"/>
      <c r="O107">
        <v>20</v>
      </c>
      <c r="P107" s="40"/>
      <c r="Q107" s="8">
        <v>3</v>
      </c>
      <c r="R107" s="12"/>
      <c r="S107">
        <v>17</v>
      </c>
      <c r="T107" s="40"/>
      <c r="U107"/>
      <c r="V107"/>
      <c r="W107"/>
      <c r="X107"/>
      <c r="Y107"/>
      <c r="Z107" s="8"/>
      <c r="AA107" t="s">
        <v>47</v>
      </c>
      <c r="AB107"/>
      <c r="AC107">
        <v>38</v>
      </c>
      <c r="AD107">
        <v>67</v>
      </c>
      <c r="AE107">
        <v>78</v>
      </c>
      <c r="AF107">
        <v>49</v>
      </c>
      <c r="AG107">
        <v>14</v>
      </c>
      <c r="AH107">
        <v>9</v>
      </c>
      <c r="AI107">
        <v>17</v>
      </c>
      <c r="AJ107">
        <v>19</v>
      </c>
      <c r="AK107">
        <v>14</v>
      </c>
      <c r="AL107">
        <v>22</v>
      </c>
      <c r="AM107"/>
      <c r="AN107">
        <v>9</v>
      </c>
      <c r="AO107">
        <v>17</v>
      </c>
      <c r="AP107">
        <v>20</v>
      </c>
      <c r="AQ107">
        <v>12</v>
      </c>
      <c r="AR107">
        <v>3</v>
      </c>
      <c r="AS107">
        <v>2</v>
      </c>
      <c r="AT107">
        <v>4</v>
      </c>
      <c r="AU107">
        <v>5</v>
      </c>
      <c r="AV107">
        <v>3</v>
      </c>
      <c r="AW107">
        <v>5</v>
      </c>
      <c r="AX107"/>
      <c r="AY107"/>
      <c r="AZ107">
        <f aca="true" t="shared" si="94" ref="AZ107:AZ115">(AW107+2*AN107+AO107)/4</f>
        <v>10</v>
      </c>
      <c r="BA107">
        <f aca="true" t="shared" si="95" ref="BA107:BH115">(AN107+2*AO107+AP107)/4</f>
        <v>15.75</v>
      </c>
      <c r="BB107">
        <f t="shared" si="95"/>
        <v>17.25</v>
      </c>
      <c r="BC107">
        <f t="shared" si="95"/>
        <v>11.75</v>
      </c>
      <c r="BD107">
        <f t="shared" si="95"/>
        <v>5</v>
      </c>
      <c r="BE107">
        <f t="shared" si="95"/>
        <v>2.75</v>
      </c>
      <c r="BF107">
        <f t="shared" si="95"/>
        <v>3.75</v>
      </c>
      <c r="BG107">
        <f t="shared" si="95"/>
        <v>4.25</v>
      </c>
      <c r="BH107">
        <f t="shared" si="95"/>
        <v>4</v>
      </c>
      <c r="BI107">
        <f aca="true" t="shared" si="96" ref="BI107:BI115">(AV107+2*AW107+AN107)/4</f>
        <v>5.5</v>
      </c>
      <c r="BJ107"/>
      <c r="BK107"/>
      <c r="BL107">
        <v>12</v>
      </c>
      <c r="BM107">
        <v>20</v>
      </c>
      <c r="BN107">
        <v>24</v>
      </c>
      <c r="BO107">
        <v>15</v>
      </c>
      <c r="BP107">
        <v>4</v>
      </c>
      <c r="BQ107">
        <v>3</v>
      </c>
      <c r="BR107">
        <v>5</v>
      </c>
      <c r="BS107">
        <v>6</v>
      </c>
      <c r="BT107">
        <v>4</v>
      </c>
      <c r="BU107">
        <v>7</v>
      </c>
      <c r="BV107"/>
      <c r="BW107" t="s">
        <v>48</v>
      </c>
      <c r="BX107" t="s">
        <v>60</v>
      </c>
      <c r="BY107">
        <f aca="true" t="shared" si="97" ref="BY107:BY115">MAX(BL107:BU107)</f>
        <v>24</v>
      </c>
      <c r="BZ107">
        <f aca="true" t="shared" si="98" ref="BZ107:BZ115">MIN(BL107:BU107)</f>
        <v>3</v>
      </c>
      <c r="CA107" s="27">
        <f aca="true" t="shared" si="99" ref="CA107:CA115">(BY107-BZ107)/4+BZ107</f>
        <v>8.25</v>
      </c>
      <c r="CB107"/>
      <c r="CC107">
        <f aca="true" t="shared" si="100" ref="CC107:CL115">IF(BL107&gt;$CA107,1,0)</f>
        <v>1</v>
      </c>
      <c r="CD107">
        <f t="shared" si="100"/>
        <v>1</v>
      </c>
      <c r="CE107">
        <f t="shared" si="100"/>
        <v>1</v>
      </c>
      <c r="CF107">
        <f t="shared" si="100"/>
        <v>1</v>
      </c>
      <c r="CG107">
        <f t="shared" si="100"/>
        <v>0</v>
      </c>
      <c r="CH107">
        <f t="shared" si="100"/>
        <v>0</v>
      </c>
      <c r="CI107">
        <f t="shared" si="100"/>
        <v>0</v>
      </c>
      <c r="CJ107">
        <f t="shared" si="100"/>
        <v>0</v>
      </c>
      <c r="CK107">
        <f t="shared" si="100"/>
        <v>0</v>
      </c>
      <c r="CL107">
        <f t="shared" si="100"/>
        <v>0</v>
      </c>
      <c r="CM107" t="s">
        <v>47</v>
      </c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 s="8" t="s">
        <v>51</v>
      </c>
      <c r="DD107" t="s">
        <v>47</v>
      </c>
      <c r="DE107" s="8">
        <v>455</v>
      </c>
      <c r="DF107" s="103"/>
      <c r="DG107" s="53"/>
      <c r="DH107" s="53"/>
      <c r="DI107" s="53"/>
      <c r="DJ107" s="53"/>
      <c r="DK107" s="53"/>
      <c r="DL107" s="53"/>
      <c r="DP107" s="53"/>
      <c r="DQ107" s="55"/>
      <c r="EJ107" s="53"/>
      <c r="EK107" s="55"/>
    </row>
    <row r="108" spans="1:141" s="5" customFormat="1" ht="12.75">
      <c r="A108" s="8">
        <v>15</v>
      </c>
      <c r="B108" s="74">
        <v>455</v>
      </c>
      <c r="C108" t="s">
        <v>45</v>
      </c>
      <c r="D108" s="5" t="s">
        <v>322</v>
      </c>
      <c r="E108" t="s">
        <v>47</v>
      </c>
      <c r="F108" s="53">
        <v>7.4</v>
      </c>
      <c r="G108" s="53">
        <v>0.2</v>
      </c>
      <c r="H108" s="74">
        <v>244</v>
      </c>
      <c r="I108" s="74">
        <v>54</v>
      </c>
      <c r="J108" s="74"/>
      <c r="K108" s="77">
        <v>6.1</v>
      </c>
      <c r="L108" s="74">
        <v>2</v>
      </c>
      <c r="M108" s="23">
        <f>(K108-F108)/F108</f>
        <v>-0.17567567567567577</v>
      </c>
      <c r="N108" s="91"/>
      <c r="O108" s="5">
        <v>23</v>
      </c>
      <c r="P108" s="11"/>
      <c r="Q108" s="74">
        <v>2</v>
      </c>
      <c r="R108" s="92"/>
      <c r="S108" s="77">
        <v>29.2</v>
      </c>
      <c r="T108" s="91"/>
      <c r="Z108" s="53"/>
      <c r="AA108" t="s">
        <v>47</v>
      </c>
      <c r="AC108" s="77">
        <v>26</v>
      </c>
      <c r="AD108" s="77">
        <v>94</v>
      </c>
      <c r="AE108" s="77">
        <v>78</v>
      </c>
      <c r="AF108" s="77">
        <v>25</v>
      </c>
      <c r="AG108" s="77">
        <v>3</v>
      </c>
      <c r="AH108" s="77">
        <v>4</v>
      </c>
      <c r="AI108" s="77">
        <v>0</v>
      </c>
      <c r="AJ108" s="77">
        <v>3</v>
      </c>
      <c r="AK108" s="77">
        <v>9</v>
      </c>
      <c r="AL108" s="77">
        <v>2</v>
      </c>
      <c r="AN108" s="5">
        <v>6</v>
      </c>
      <c r="AO108" s="5">
        <v>23</v>
      </c>
      <c r="AP108" s="5">
        <v>20</v>
      </c>
      <c r="AQ108" s="5">
        <v>6</v>
      </c>
      <c r="AR108" s="5">
        <v>0</v>
      </c>
      <c r="AS108" s="5">
        <v>0</v>
      </c>
      <c r="AT108" s="5">
        <v>0</v>
      </c>
      <c r="AU108" s="5">
        <v>0</v>
      </c>
      <c r="AV108" s="5">
        <v>2</v>
      </c>
      <c r="AW108" s="5">
        <v>0</v>
      </c>
      <c r="AX108"/>
      <c r="AY108"/>
      <c r="AZ108">
        <f t="shared" si="94"/>
        <v>8.75</v>
      </c>
      <c r="BA108">
        <f t="shared" si="95"/>
        <v>18</v>
      </c>
      <c r="BB108">
        <f t="shared" si="95"/>
        <v>17.25</v>
      </c>
      <c r="BC108">
        <f t="shared" si="95"/>
        <v>8</v>
      </c>
      <c r="BD108">
        <f t="shared" si="95"/>
        <v>1.5</v>
      </c>
      <c r="BE108">
        <f t="shared" si="95"/>
        <v>0</v>
      </c>
      <c r="BF108">
        <f t="shared" si="95"/>
        <v>0</v>
      </c>
      <c r="BG108">
        <f t="shared" si="95"/>
        <v>0.5</v>
      </c>
      <c r="BH108">
        <f t="shared" si="95"/>
        <v>1</v>
      </c>
      <c r="BI108">
        <f t="shared" si="96"/>
        <v>2</v>
      </c>
      <c r="BJ108"/>
      <c r="BL108" s="5">
        <v>11</v>
      </c>
      <c r="BM108" s="5">
        <v>39</v>
      </c>
      <c r="BN108" s="5">
        <v>32</v>
      </c>
      <c r="BO108" s="5">
        <v>10</v>
      </c>
      <c r="BP108" s="5">
        <v>1</v>
      </c>
      <c r="BQ108" s="5">
        <v>2</v>
      </c>
      <c r="BR108" s="5">
        <v>0</v>
      </c>
      <c r="BS108" s="5">
        <v>1</v>
      </c>
      <c r="BT108" s="5">
        <v>4</v>
      </c>
      <c r="BU108" s="5">
        <v>1</v>
      </c>
      <c r="BV108"/>
      <c r="BW108" t="s">
        <v>48</v>
      </c>
      <c r="BX108" t="s">
        <v>60</v>
      </c>
      <c r="BY108">
        <f t="shared" si="97"/>
        <v>39</v>
      </c>
      <c r="BZ108">
        <f t="shared" si="98"/>
        <v>0</v>
      </c>
      <c r="CA108" s="27">
        <f t="shared" si="99"/>
        <v>9.75</v>
      </c>
      <c r="CC108">
        <f t="shared" si="100"/>
        <v>1</v>
      </c>
      <c r="CD108">
        <f t="shared" si="100"/>
        <v>1</v>
      </c>
      <c r="CE108">
        <f t="shared" si="100"/>
        <v>1</v>
      </c>
      <c r="CF108">
        <f t="shared" si="100"/>
        <v>1</v>
      </c>
      <c r="CG108">
        <f t="shared" si="100"/>
        <v>0</v>
      </c>
      <c r="CH108">
        <f t="shared" si="100"/>
        <v>0</v>
      </c>
      <c r="CI108">
        <f t="shared" si="100"/>
        <v>0</v>
      </c>
      <c r="CJ108">
        <f t="shared" si="100"/>
        <v>0</v>
      </c>
      <c r="CK108">
        <f t="shared" si="100"/>
        <v>0</v>
      </c>
      <c r="CL108">
        <f t="shared" si="100"/>
        <v>0</v>
      </c>
      <c r="CM108" t="s">
        <v>47</v>
      </c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 s="8" t="s">
        <v>51</v>
      </c>
      <c r="DD108" t="s">
        <v>47</v>
      </c>
      <c r="DE108" s="74">
        <v>455</v>
      </c>
      <c r="DF108" s="74"/>
      <c r="DG108" s="53"/>
      <c r="DH108" s="53"/>
      <c r="DI108" s="53"/>
      <c r="DJ108" s="53"/>
      <c r="DK108" s="53"/>
      <c r="DL108" s="53"/>
      <c r="DP108" s="53"/>
      <c r="DQ108" s="55"/>
      <c r="EJ108" s="53"/>
      <c r="EK108" s="55"/>
    </row>
    <row r="109" spans="1:141" s="5" customFormat="1" ht="12.75">
      <c r="A109" s="53">
        <v>15</v>
      </c>
      <c r="B109" s="53">
        <v>455</v>
      </c>
      <c r="C109" t="s">
        <v>45</v>
      </c>
      <c r="D109" s="5" t="s">
        <v>323</v>
      </c>
      <c r="E109" t="s">
        <v>47</v>
      </c>
      <c r="F109" s="53">
        <v>12.1</v>
      </c>
      <c r="G109" s="53">
        <v>0.8</v>
      </c>
      <c r="H109" s="74">
        <v>263</v>
      </c>
      <c r="I109" s="74">
        <v>56</v>
      </c>
      <c r="J109" s="74"/>
      <c r="K109" s="77">
        <v>6</v>
      </c>
      <c r="L109" s="74">
        <v>1</v>
      </c>
      <c r="M109" s="23">
        <f>(K109-F109)/F109</f>
        <v>-0.5041322314049587</v>
      </c>
      <c r="N109" s="91"/>
      <c r="O109" s="5">
        <v>22</v>
      </c>
      <c r="P109" s="11"/>
      <c r="Q109" s="74">
        <v>2</v>
      </c>
      <c r="R109" s="92"/>
      <c r="S109" s="77">
        <v>30</v>
      </c>
      <c r="T109" s="91"/>
      <c r="Z109" s="53"/>
      <c r="AA109" t="s">
        <v>47</v>
      </c>
      <c r="AC109" s="77">
        <v>14</v>
      </c>
      <c r="AD109" s="77">
        <v>99</v>
      </c>
      <c r="AE109" s="77">
        <v>96</v>
      </c>
      <c r="AF109" s="77">
        <v>31</v>
      </c>
      <c r="AG109" s="77">
        <v>7</v>
      </c>
      <c r="AH109" s="77">
        <v>3</v>
      </c>
      <c r="AI109" s="77">
        <v>0</v>
      </c>
      <c r="AJ109" s="77">
        <v>3</v>
      </c>
      <c r="AK109" s="77">
        <v>1</v>
      </c>
      <c r="AL109" s="77">
        <v>9</v>
      </c>
      <c r="AN109" s="77">
        <v>3</v>
      </c>
      <c r="AO109" s="77">
        <v>22</v>
      </c>
      <c r="AP109" s="77">
        <v>22</v>
      </c>
      <c r="AQ109" s="77">
        <v>7</v>
      </c>
      <c r="AR109" s="77">
        <v>1</v>
      </c>
      <c r="AS109" s="77">
        <v>0</v>
      </c>
      <c r="AT109" s="77">
        <v>0</v>
      </c>
      <c r="AU109" s="77">
        <v>0</v>
      </c>
      <c r="AV109" s="77">
        <v>0</v>
      </c>
      <c r="AW109" s="77">
        <v>1</v>
      </c>
      <c r="AX109"/>
      <c r="AY109"/>
      <c r="AZ109">
        <f t="shared" si="94"/>
        <v>7.25</v>
      </c>
      <c r="BA109">
        <f t="shared" si="95"/>
        <v>17.25</v>
      </c>
      <c r="BB109">
        <f t="shared" si="95"/>
        <v>18.25</v>
      </c>
      <c r="BC109">
        <f t="shared" si="95"/>
        <v>9.25</v>
      </c>
      <c r="BD109">
        <f t="shared" si="95"/>
        <v>2.25</v>
      </c>
      <c r="BE109">
        <f t="shared" si="95"/>
        <v>0.25</v>
      </c>
      <c r="BF109">
        <f t="shared" si="95"/>
        <v>0</v>
      </c>
      <c r="BG109">
        <f t="shared" si="95"/>
        <v>0</v>
      </c>
      <c r="BH109">
        <f t="shared" si="95"/>
        <v>0.25</v>
      </c>
      <c r="BI109">
        <f t="shared" si="96"/>
        <v>1.25</v>
      </c>
      <c r="BJ109"/>
      <c r="BL109" s="5">
        <v>5</v>
      </c>
      <c r="BM109" s="5">
        <v>38</v>
      </c>
      <c r="BN109" s="5">
        <v>37</v>
      </c>
      <c r="BO109" s="5">
        <v>12</v>
      </c>
      <c r="BP109" s="5">
        <v>3</v>
      </c>
      <c r="BQ109" s="5">
        <v>1</v>
      </c>
      <c r="BR109" s="5">
        <v>0</v>
      </c>
      <c r="BS109" s="5">
        <v>1</v>
      </c>
      <c r="BT109" s="5">
        <v>0</v>
      </c>
      <c r="BU109" s="5">
        <v>3</v>
      </c>
      <c r="BW109" t="s">
        <v>48</v>
      </c>
      <c r="BX109" t="s">
        <v>60</v>
      </c>
      <c r="BY109">
        <f t="shared" si="97"/>
        <v>38</v>
      </c>
      <c r="BZ109">
        <f t="shared" si="98"/>
        <v>0</v>
      </c>
      <c r="CA109" s="27">
        <f t="shared" si="99"/>
        <v>9.5</v>
      </c>
      <c r="CC109">
        <f t="shared" si="100"/>
        <v>0</v>
      </c>
      <c r="CD109">
        <f t="shared" si="100"/>
        <v>1</v>
      </c>
      <c r="CE109">
        <f t="shared" si="100"/>
        <v>1</v>
      </c>
      <c r="CF109">
        <f t="shared" si="100"/>
        <v>1</v>
      </c>
      <c r="CG109">
        <f t="shared" si="100"/>
        <v>0</v>
      </c>
      <c r="CH109">
        <f t="shared" si="100"/>
        <v>0</v>
      </c>
      <c r="CI109">
        <f t="shared" si="100"/>
        <v>0</v>
      </c>
      <c r="CJ109">
        <f t="shared" si="100"/>
        <v>0</v>
      </c>
      <c r="CK109">
        <f t="shared" si="100"/>
        <v>0</v>
      </c>
      <c r="CL109">
        <f t="shared" si="100"/>
        <v>0</v>
      </c>
      <c r="CM109" t="s">
        <v>47</v>
      </c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 s="8">
        <v>455</v>
      </c>
      <c r="DD109" t="s">
        <v>47</v>
      </c>
      <c r="DE109" s="53">
        <v>455</v>
      </c>
      <c r="DF109" s="74"/>
      <c r="DG109" s="53"/>
      <c r="DH109" s="53"/>
      <c r="DI109" s="53"/>
      <c r="DJ109" s="53"/>
      <c r="DK109" s="53"/>
      <c r="DL109" s="53"/>
      <c r="DP109" s="53"/>
      <c r="DQ109" s="55"/>
      <c r="EJ109" s="53"/>
      <c r="EK109" s="55"/>
    </row>
    <row r="110" spans="1:141" s="5" customFormat="1" ht="12.75">
      <c r="A110" s="53">
        <v>15</v>
      </c>
      <c r="B110" s="53">
        <v>455</v>
      </c>
      <c r="C110" t="s">
        <v>45</v>
      </c>
      <c r="D110" s="5" t="s">
        <v>324</v>
      </c>
      <c r="E110" t="s">
        <v>47</v>
      </c>
      <c r="F110" s="53">
        <v>8.7</v>
      </c>
      <c r="G110" s="53">
        <v>0.2</v>
      </c>
      <c r="H110" s="74">
        <v>275</v>
      </c>
      <c r="I110" s="74">
        <v>62</v>
      </c>
      <c r="J110" s="74"/>
      <c r="K110" s="77">
        <v>6</v>
      </c>
      <c r="L110" s="74">
        <v>2</v>
      </c>
      <c r="M110" s="23">
        <f>(K110-F110)/F110</f>
        <v>-0.31034482758620685</v>
      </c>
      <c r="N110" s="91"/>
      <c r="O110" s="5">
        <v>23</v>
      </c>
      <c r="P110" s="11"/>
      <c r="Q110" s="74">
        <v>2</v>
      </c>
      <c r="R110" s="92"/>
      <c r="S110" s="77">
        <v>30.9</v>
      </c>
      <c r="T110" s="91"/>
      <c r="Z110" s="53"/>
      <c r="AA110" t="s">
        <v>47</v>
      </c>
      <c r="AC110" s="77">
        <v>21</v>
      </c>
      <c r="AD110" s="77">
        <v>115</v>
      </c>
      <c r="AE110" s="77">
        <v>99</v>
      </c>
      <c r="AF110" s="77">
        <v>20</v>
      </c>
      <c r="AG110" s="77">
        <v>4</v>
      </c>
      <c r="AH110" s="77">
        <v>2</v>
      </c>
      <c r="AI110" s="77">
        <v>5</v>
      </c>
      <c r="AJ110" s="77">
        <v>4</v>
      </c>
      <c r="AK110" s="77">
        <v>0</v>
      </c>
      <c r="AL110" s="77">
        <v>5</v>
      </c>
      <c r="AN110" s="5">
        <v>4</v>
      </c>
      <c r="AO110" s="5">
        <v>23</v>
      </c>
      <c r="AP110" s="5">
        <v>21</v>
      </c>
      <c r="AQ110" s="5">
        <v>4</v>
      </c>
      <c r="AR110" s="5">
        <v>0</v>
      </c>
      <c r="AS110" s="5">
        <v>0</v>
      </c>
      <c r="AT110" s="5">
        <v>1</v>
      </c>
      <c r="AU110" s="5">
        <v>0</v>
      </c>
      <c r="AV110" s="5">
        <v>0</v>
      </c>
      <c r="AW110" s="5">
        <v>1</v>
      </c>
      <c r="AX110"/>
      <c r="AY110"/>
      <c r="AZ110">
        <f t="shared" si="94"/>
        <v>8</v>
      </c>
      <c r="BA110">
        <f t="shared" si="95"/>
        <v>17.75</v>
      </c>
      <c r="BB110">
        <f t="shared" si="95"/>
        <v>17.25</v>
      </c>
      <c r="BC110">
        <f t="shared" si="95"/>
        <v>7.25</v>
      </c>
      <c r="BD110">
        <f t="shared" si="95"/>
        <v>1</v>
      </c>
      <c r="BE110">
        <f t="shared" si="95"/>
        <v>0.25</v>
      </c>
      <c r="BF110">
        <f t="shared" si="95"/>
        <v>0.5</v>
      </c>
      <c r="BG110">
        <f t="shared" si="95"/>
        <v>0.25</v>
      </c>
      <c r="BH110">
        <f t="shared" si="95"/>
        <v>0.25</v>
      </c>
      <c r="BI110">
        <f t="shared" si="96"/>
        <v>1.5</v>
      </c>
      <c r="BJ110"/>
      <c r="BL110" s="5">
        <v>8</v>
      </c>
      <c r="BM110" s="5">
        <v>42</v>
      </c>
      <c r="BN110" s="5">
        <v>36</v>
      </c>
      <c r="BO110" s="5">
        <v>7</v>
      </c>
      <c r="BP110" s="5">
        <v>1</v>
      </c>
      <c r="BQ110" s="5">
        <v>1</v>
      </c>
      <c r="BR110" s="5">
        <v>2</v>
      </c>
      <c r="BS110" s="5">
        <v>1</v>
      </c>
      <c r="BT110" s="5">
        <v>0</v>
      </c>
      <c r="BU110" s="5">
        <v>2</v>
      </c>
      <c r="BW110" t="s">
        <v>48</v>
      </c>
      <c r="BX110" t="s">
        <v>60</v>
      </c>
      <c r="BY110">
        <f t="shared" si="97"/>
        <v>42</v>
      </c>
      <c r="BZ110">
        <f t="shared" si="98"/>
        <v>0</v>
      </c>
      <c r="CA110" s="27">
        <f t="shared" si="99"/>
        <v>10.5</v>
      </c>
      <c r="CC110">
        <f t="shared" si="100"/>
        <v>0</v>
      </c>
      <c r="CD110">
        <f t="shared" si="100"/>
        <v>1</v>
      </c>
      <c r="CE110">
        <f t="shared" si="100"/>
        <v>1</v>
      </c>
      <c r="CF110">
        <f t="shared" si="100"/>
        <v>0</v>
      </c>
      <c r="CG110">
        <f t="shared" si="100"/>
        <v>0</v>
      </c>
      <c r="CH110">
        <f t="shared" si="100"/>
        <v>0</v>
      </c>
      <c r="CI110">
        <f t="shared" si="100"/>
        <v>0</v>
      </c>
      <c r="CJ110">
        <f t="shared" si="100"/>
        <v>0</v>
      </c>
      <c r="CK110">
        <f t="shared" si="100"/>
        <v>0</v>
      </c>
      <c r="CL110">
        <f t="shared" si="100"/>
        <v>0</v>
      </c>
      <c r="CM110" t="s">
        <v>47</v>
      </c>
      <c r="CN110" s="5" t="s">
        <v>60</v>
      </c>
      <c r="CO110">
        <f aca="true" t="shared" si="101" ref="CO110:CO115">MAX(AZ110:BI110)</f>
        <v>17.75</v>
      </c>
      <c r="CP110">
        <f aca="true" t="shared" si="102" ref="CP110:CP115">MIN(AZ110:BI110)</f>
        <v>0.25</v>
      </c>
      <c r="CQ110" s="27">
        <f aca="true" t="shared" si="103" ref="CQ110:CQ115">(CO110-CP110)/4+CP110</f>
        <v>4.625</v>
      </c>
      <c r="CR110"/>
      <c r="CS110">
        <f aca="true" t="shared" si="104" ref="CS110:DB115">IF(AZ110&gt;$CQ110,1,0)</f>
        <v>1</v>
      </c>
      <c r="CT110">
        <f t="shared" si="104"/>
        <v>1</v>
      </c>
      <c r="CU110">
        <f t="shared" si="104"/>
        <v>1</v>
      </c>
      <c r="CV110">
        <f t="shared" si="104"/>
        <v>1</v>
      </c>
      <c r="CW110">
        <f t="shared" si="104"/>
        <v>0</v>
      </c>
      <c r="CX110">
        <f t="shared" si="104"/>
        <v>0</v>
      </c>
      <c r="CY110">
        <f t="shared" si="104"/>
        <v>0</v>
      </c>
      <c r="CZ110">
        <f t="shared" si="104"/>
        <v>0</v>
      </c>
      <c r="DA110">
        <f t="shared" si="104"/>
        <v>0</v>
      </c>
      <c r="DB110">
        <f t="shared" si="104"/>
        <v>0</v>
      </c>
      <c r="DC110" s="8">
        <f t="shared" si="60"/>
        <v>4</v>
      </c>
      <c r="DD110" t="s">
        <v>47</v>
      </c>
      <c r="DE110" s="53">
        <v>455</v>
      </c>
      <c r="DF110" s="74"/>
      <c r="DG110" s="53"/>
      <c r="DH110" s="53"/>
      <c r="DI110" s="53"/>
      <c r="DJ110" s="53"/>
      <c r="DK110" s="53"/>
      <c r="DL110" s="53"/>
      <c r="DP110" s="53"/>
      <c r="DQ110" s="55"/>
      <c r="EJ110" s="53"/>
      <c r="EK110" s="55"/>
    </row>
    <row r="111" spans="1:141" s="5" customFormat="1" ht="12.75">
      <c r="A111" s="53">
        <v>15</v>
      </c>
      <c r="B111" s="8">
        <v>455</v>
      </c>
      <c r="C111" t="s">
        <v>45</v>
      </c>
      <c r="D111" t="s">
        <v>86</v>
      </c>
      <c r="E111" t="s">
        <v>131</v>
      </c>
      <c r="F111" s="8">
        <v>9.9</v>
      </c>
      <c r="G111" s="8">
        <v>0.3</v>
      </c>
      <c r="H111" s="8">
        <v>397</v>
      </c>
      <c r="I111" s="8">
        <v>59</v>
      </c>
      <c r="J111" s="8"/>
      <c r="K111">
        <v>7.9</v>
      </c>
      <c r="L111" s="8">
        <v>5</v>
      </c>
      <c r="M111"/>
      <c r="N111" s="28">
        <f>(K111-K110)/K110</f>
        <v>0.3166666666666667</v>
      </c>
      <c r="O111">
        <v>16</v>
      </c>
      <c r="P111" s="28">
        <f>(O111-O110)/O110</f>
        <v>-0.30434782608695654</v>
      </c>
      <c r="Q111" s="8">
        <v>2</v>
      </c>
      <c r="R111" s="12">
        <v>0</v>
      </c>
      <c r="S111">
        <v>16.3</v>
      </c>
      <c r="T111" s="28">
        <f>(S111-S110)/S110</f>
        <v>-0.4724919093851132</v>
      </c>
      <c r="U111"/>
      <c r="V111"/>
      <c r="W111" s="8">
        <v>0</v>
      </c>
      <c r="X111" s="8">
        <v>0</v>
      </c>
      <c r="Y111" s="38" t="s">
        <v>195</v>
      </c>
      <c r="Z111" s="8"/>
      <c r="AA111" t="s">
        <v>131</v>
      </c>
      <c r="AB111"/>
      <c r="AC111">
        <v>78</v>
      </c>
      <c r="AD111">
        <v>71</v>
      </c>
      <c r="AE111">
        <v>63</v>
      </c>
      <c r="AF111">
        <v>64</v>
      </c>
      <c r="AG111">
        <v>36</v>
      </c>
      <c r="AH111">
        <v>7</v>
      </c>
      <c r="AI111">
        <v>3</v>
      </c>
      <c r="AJ111">
        <v>11</v>
      </c>
      <c r="AK111">
        <v>17</v>
      </c>
      <c r="AL111">
        <v>47</v>
      </c>
      <c r="AM111"/>
      <c r="AN111">
        <v>16</v>
      </c>
      <c r="AO111">
        <v>14</v>
      </c>
      <c r="AP111">
        <v>13</v>
      </c>
      <c r="AQ111">
        <v>13</v>
      </c>
      <c r="AR111">
        <v>7</v>
      </c>
      <c r="AS111">
        <v>1</v>
      </c>
      <c r="AT111">
        <v>0</v>
      </c>
      <c r="AU111">
        <v>2</v>
      </c>
      <c r="AV111">
        <v>3</v>
      </c>
      <c r="AW111">
        <v>9</v>
      </c>
      <c r="AX111"/>
      <c r="AY111"/>
      <c r="AZ111">
        <f t="shared" si="94"/>
        <v>13.75</v>
      </c>
      <c r="BA111">
        <f t="shared" si="95"/>
        <v>14.25</v>
      </c>
      <c r="BB111">
        <f t="shared" si="95"/>
        <v>13.25</v>
      </c>
      <c r="BC111">
        <f t="shared" si="95"/>
        <v>11.5</v>
      </c>
      <c r="BD111">
        <f t="shared" si="95"/>
        <v>7</v>
      </c>
      <c r="BE111">
        <f t="shared" si="95"/>
        <v>2.25</v>
      </c>
      <c r="BF111">
        <f t="shared" si="95"/>
        <v>0.75</v>
      </c>
      <c r="BG111">
        <f t="shared" si="95"/>
        <v>1.75</v>
      </c>
      <c r="BH111">
        <f t="shared" si="95"/>
        <v>4.25</v>
      </c>
      <c r="BI111">
        <f t="shared" si="96"/>
        <v>9.25</v>
      </c>
      <c r="BJ111"/>
      <c r="BK111"/>
      <c r="BL111">
        <v>20</v>
      </c>
      <c r="BM111">
        <v>18</v>
      </c>
      <c r="BN111">
        <v>16</v>
      </c>
      <c r="BO111">
        <v>16</v>
      </c>
      <c r="BP111">
        <v>9</v>
      </c>
      <c r="BQ111">
        <v>2</v>
      </c>
      <c r="BR111">
        <v>1</v>
      </c>
      <c r="BS111">
        <v>3</v>
      </c>
      <c r="BT111">
        <v>4</v>
      </c>
      <c r="BU111">
        <v>12</v>
      </c>
      <c r="BV111"/>
      <c r="BW111" t="s">
        <v>48</v>
      </c>
      <c r="BX111" t="s">
        <v>60</v>
      </c>
      <c r="BY111">
        <f t="shared" si="97"/>
        <v>20</v>
      </c>
      <c r="BZ111">
        <f t="shared" si="98"/>
        <v>1</v>
      </c>
      <c r="CA111" s="27">
        <f t="shared" si="99"/>
        <v>5.75</v>
      </c>
      <c r="CB111"/>
      <c r="CC111">
        <f t="shared" si="100"/>
        <v>1</v>
      </c>
      <c r="CD111">
        <f t="shared" si="100"/>
        <v>1</v>
      </c>
      <c r="CE111">
        <f t="shared" si="100"/>
        <v>1</v>
      </c>
      <c r="CF111">
        <f t="shared" si="100"/>
        <v>1</v>
      </c>
      <c r="CG111">
        <f t="shared" si="100"/>
        <v>1</v>
      </c>
      <c r="CH111">
        <f t="shared" si="100"/>
        <v>0</v>
      </c>
      <c r="CI111">
        <f t="shared" si="100"/>
        <v>0</v>
      </c>
      <c r="CJ111">
        <f t="shared" si="100"/>
        <v>0</v>
      </c>
      <c r="CK111">
        <f t="shared" si="100"/>
        <v>0</v>
      </c>
      <c r="CL111">
        <f t="shared" si="100"/>
        <v>1</v>
      </c>
      <c r="CM111" t="s">
        <v>131</v>
      </c>
      <c r="CN111"/>
      <c r="CO111">
        <f t="shared" si="101"/>
        <v>14.25</v>
      </c>
      <c r="CP111">
        <f t="shared" si="102"/>
        <v>0.75</v>
      </c>
      <c r="CQ111" s="27">
        <f t="shared" si="103"/>
        <v>4.125</v>
      </c>
      <c r="CR111"/>
      <c r="CS111">
        <f t="shared" si="104"/>
        <v>1</v>
      </c>
      <c r="CT111">
        <f t="shared" si="104"/>
        <v>1</v>
      </c>
      <c r="CU111">
        <f t="shared" si="104"/>
        <v>1</v>
      </c>
      <c r="CV111">
        <f t="shared" si="104"/>
        <v>1</v>
      </c>
      <c r="CW111">
        <f t="shared" si="104"/>
        <v>1</v>
      </c>
      <c r="CX111">
        <f t="shared" si="104"/>
        <v>0</v>
      </c>
      <c r="CY111">
        <f t="shared" si="104"/>
        <v>0</v>
      </c>
      <c r="CZ111">
        <f t="shared" si="104"/>
        <v>0</v>
      </c>
      <c r="DA111">
        <f t="shared" si="104"/>
        <v>1</v>
      </c>
      <c r="DB111">
        <f t="shared" si="104"/>
        <v>1</v>
      </c>
      <c r="DC111" s="8">
        <f t="shared" si="60"/>
        <v>7</v>
      </c>
      <c r="DD111" t="s">
        <v>131</v>
      </c>
      <c r="DE111" s="8">
        <v>455</v>
      </c>
      <c r="DF111" s="103"/>
      <c r="DG111" s="53"/>
      <c r="DH111" s="53"/>
      <c r="DI111" s="53"/>
      <c r="DJ111" s="53"/>
      <c r="DK111" s="53"/>
      <c r="DL111" s="53"/>
      <c r="DP111" s="53"/>
      <c r="DQ111" s="55"/>
      <c r="EJ111" s="53"/>
      <c r="EK111" s="55"/>
    </row>
    <row r="112" spans="1:141" s="5" customFormat="1" ht="12.75">
      <c r="A112" s="53">
        <v>15</v>
      </c>
      <c r="B112" s="74">
        <v>455</v>
      </c>
      <c r="C112" t="s">
        <v>45</v>
      </c>
      <c r="D112" s="5" t="s">
        <v>325</v>
      </c>
      <c r="E112" s="5" t="s">
        <v>395</v>
      </c>
      <c r="F112" s="53">
        <v>9.6</v>
      </c>
      <c r="G112" s="53">
        <v>0.4</v>
      </c>
      <c r="H112" s="74">
        <v>278</v>
      </c>
      <c r="I112" s="74">
        <v>42</v>
      </c>
      <c r="J112" s="74"/>
      <c r="K112" s="77">
        <v>7.6</v>
      </c>
      <c r="L112" s="74">
        <v>2</v>
      </c>
      <c r="M112" s="77"/>
      <c r="N112" s="28">
        <f>(K112-K110)/K110</f>
        <v>0.2666666666666666</v>
      </c>
      <c r="O112" s="5">
        <v>19</v>
      </c>
      <c r="P112" s="28">
        <f>(O112-O110)/O110</f>
        <v>-0.17391304347826086</v>
      </c>
      <c r="Q112" s="74">
        <v>4</v>
      </c>
      <c r="R112" s="12">
        <v>2</v>
      </c>
      <c r="S112" s="77">
        <v>18.4</v>
      </c>
      <c r="T112" s="28">
        <f>(S112-S110)/S110</f>
        <v>-0.4045307443365696</v>
      </c>
      <c r="W112" s="8">
        <v>0</v>
      </c>
      <c r="X112" s="8">
        <v>0</v>
      </c>
      <c r="Y112" s="39" t="s">
        <v>197</v>
      </c>
      <c r="Z112" s="53" t="s">
        <v>73</v>
      </c>
      <c r="AA112" s="5" t="s">
        <v>395</v>
      </c>
      <c r="AC112" s="77">
        <v>33</v>
      </c>
      <c r="AD112" s="77">
        <v>25</v>
      </c>
      <c r="AE112" s="77">
        <v>37</v>
      </c>
      <c r="AF112" s="77">
        <v>73</v>
      </c>
      <c r="AG112" s="77">
        <v>44</v>
      </c>
      <c r="AH112" s="77">
        <v>3</v>
      </c>
      <c r="AI112" s="77">
        <v>4</v>
      </c>
      <c r="AJ112" s="77">
        <v>11</v>
      </c>
      <c r="AK112" s="77">
        <v>18</v>
      </c>
      <c r="AL112" s="77">
        <v>30</v>
      </c>
      <c r="AN112" s="5">
        <v>8</v>
      </c>
      <c r="AO112" s="5">
        <v>6</v>
      </c>
      <c r="AP112" s="5">
        <v>9</v>
      </c>
      <c r="AQ112" s="5">
        <v>19</v>
      </c>
      <c r="AR112" s="5">
        <v>11</v>
      </c>
      <c r="AS112" s="5">
        <v>0</v>
      </c>
      <c r="AT112" s="5">
        <v>1</v>
      </c>
      <c r="AU112" s="5">
        <v>2</v>
      </c>
      <c r="AV112" s="5">
        <v>4</v>
      </c>
      <c r="AW112" s="5">
        <v>8</v>
      </c>
      <c r="AX112"/>
      <c r="AY112"/>
      <c r="AZ112">
        <f t="shared" si="94"/>
        <v>7.5</v>
      </c>
      <c r="BA112">
        <f t="shared" si="95"/>
        <v>7.25</v>
      </c>
      <c r="BB112">
        <f t="shared" si="95"/>
        <v>10.75</v>
      </c>
      <c r="BC112">
        <f t="shared" si="95"/>
        <v>14.5</v>
      </c>
      <c r="BD112">
        <f t="shared" si="95"/>
        <v>10.25</v>
      </c>
      <c r="BE112">
        <f t="shared" si="95"/>
        <v>3</v>
      </c>
      <c r="BF112">
        <f t="shared" si="95"/>
        <v>1</v>
      </c>
      <c r="BG112">
        <f t="shared" si="95"/>
        <v>2.25</v>
      </c>
      <c r="BH112">
        <f t="shared" si="95"/>
        <v>4.5</v>
      </c>
      <c r="BI112">
        <f t="shared" si="96"/>
        <v>7</v>
      </c>
      <c r="BJ112"/>
      <c r="BL112" s="5">
        <v>12</v>
      </c>
      <c r="BM112" s="5">
        <v>9</v>
      </c>
      <c r="BN112" s="5">
        <v>13</v>
      </c>
      <c r="BO112" s="5">
        <v>26</v>
      </c>
      <c r="BP112" s="5">
        <v>16</v>
      </c>
      <c r="BQ112" s="5">
        <v>1</v>
      </c>
      <c r="BR112" s="5">
        <v>1</v>
      </c>
      <c r="BS112" s="5">
        <v>4</v>
      </c>
      <c r="BT112" s="5">
        <v>6</v>
      </c>
      <c r="BU112" s="5">
        <v>11</v>
      </c>
      <c r="BW112" t="s">
        <v>48</v>
      </c>
      <c r="BX112" t="s">
        <v>60</v>
      </c>
      <c r="BY112">
        <f t="shared" si="97"/>
        <v>26</v>
      </c>
      <c r="BZ112">
        <f t="shared" si="98"/>
        <v>1</v>
      </c>
      <c r="CA112" s="27">
        <f t="shared" si="99"/>
        <v>7.25</v>
      </c>
      <c r="CC112">
        <f t="shared" si="100"/>
        <v>1</v>
      </c>
      <c r="CD112">
        <f t="shared" si="100"/>
        <v>1</v>
      </c>
      <c r="CE112">
        <f t="shared" si="100"/>
        <v>1</v>
      </c>
      <c r="CF112">
        <f t="shared" si="100"/>
        <v>1</v>
      </c>
      <c r="CG112">
        <f t="shared" si="100"/>
        <v>1</v>
      </c>
      <c r="CH112">
        <f t="shared" si="100"/>
        <v>0</v>
      </c>
      <c r="CI112">
        <f t="shared" si="100"/>
        <v>0</v>
      </c>
      <c r="CJ112">
        <f t="shared" si="100"/>
        <v>0</v>
      </c>
      <c r="CK112">
        <f t="shared" si="100"/>
        <v>0</v>
      </c>
      <c r="CL112">
        <f t="shared" si="100"/>
        <v>1</v>
      </c>
      <c r="CM112" s="5" t="s">
        <v>395</v>
      </c>
      <c r="CO112">
        <f t="shared" si="101"/>
        <v>14.5</v>
      </c>
      <c r="CP112">
        <f t="shared" si="102"/>
        <v>1</v>
      </c>
      <c r="CQ112" s="27">
        <f t="shared" si="103"/>
        <v>4.375</v>
      </c>
      <c r="CR112"/>
      <c r="CS112">
        <f t="shared" si="104"/>
        <v>1</v>
      </c>
      <c r="CT112">
        <f t="shared" si="104"/>
        <v>1</v>
      </c>
      <c r="CU112">
        <f t="shared" si="104"/>
        <v>1</v>
      </c>
      <c r="CV112">
        <f t="shared" si="104"/>
        <v>1</v>
      </c>
      <c r="CW112">
        <f t="shared" si="104"/>
        <v>1</v>
      </c>
      <c r="CX112">
        <f t="shared" si="104"/>
        <v>0</v>
      </c>
      <c r="CY112">
        <f t="shared" si="104"/>
        <v>0</v>
      </c>
      <c r="CZ112">
        <f t="shared" si="104"/>
        <v>0</v>
      </c>
      <c r="DA112">
        <f t="shared" si="104"/>
        <v>1</v>
      </c>
      <c r="DB112">
        <f t="shared" si="104"/>
        <v>1</v>
      </c>
      <c r="DC112" s="8">
        <f t="shared" si="60"/>
        <v>7</v>
      </c>
      <c r="DD112" s="5" t="s">
        <v>395</v>
      </c>
      <c r="DE112" s="74">
        <v>455</v>
      </c>
      <c r="DF112" s="74"/>
      <c r="DG112" s="53"/>
      <c r="DH112" s="53"/>
      <c r="DI112" s="53"/>
      <c r="DJ112" s="53"/>
      <c r="DK112" s="53"/>
      <c r="DL112" s="53"/>
      <c r="DP112" s="53"/>
      <c r="DQ112" s="55"/>
      <c r="EJ112" s="53"/>
      <c r="EK112" s="55"/>
    </row>
    <row r="113" spans="1:141" s="5" customFormat="1" ht="12.75">
      <c r="A113" s="8">
        <v>15</v>
      </c>
      <c r="B113" s="74">
        <v>455</v>
      </c>
      <c r="C113" t="s">
        <v>45</v>
      </c>
      <c r="D113" s="5" t="s">
        <v>322</v>
      </c>
      <c r="E113" t="s">
        <v>396</v>
      </c>
      <c r="F113" s="53">
        <v>7.4</v>
      </c>
      <c r="G113" s="53">
        <v>0.2</v>
      </c>
      <c r="H113" s="74">
        <v>321</v>
      </c>
      <c r="I113" s="74">
        <v>48</v>
      </c>
      <c r="J113" s="74"/>
      <c r="K113" s="77">
        <v>7.8</v>
      </c>
      <c r="L113" s="74">
        <v>1</v>
      </c>
      <c r="M113" s="77"/>
      <c r="N113" s="28">
        <f>(K113-K110)/K110</f>
        <v>0.3</v>
      </c>
      <c r="O113" s="5">
        <v>18</v>
      </c>
      <c r="P113" s="28">
        <f>(O113-O110)/O110</f>
        <v>-0.21739130434782608</v>
      </c>
      <c r="Q113" s="74">
        <v>4</v>
      </c>
      <c r="R113" s="12">
        <v>2</v>
      </c>
      <c r="S113" s="77">
        <v>20.8</v>
      </c>
      <c r="T113" s="28">
        <f>(S113-S110)/S110</f>
        <v>-0.32686084142394817</v>
      </c>
      <c r="W113" s="8">
        <v>0</v>
      </c>
      <c r="X113" s="8">
        <v>0</v>
      </c>
      <c r="Y113" s="39" t="s">
        <v>211</v>
      </c>
      <c r="Z113" s="53" t="s">
        <v>73</v>
      </c>
      <c r="AA113" t="s">
        <v>396</v>
      </c>
      <c r="AC113" s="77">
        <v>21</v>
      </c>
      <c r="AD113" s="77">
        <v>49</v>
      </c>
      <c r="AE113" s="77">
        <v>69</v>
      </c>
      <c r="AF113" s="77">
        <v>76</v>
      </c>
      <c r="AG113" s="77">
        <v>52</v>
      </c>
      <c r="AH113" s="77">
        <v>2</v>
      </c>
      <c r="AI113" s="77">
        <v>1</v>
      </c>
      <c r="AJ113" s="77">
        <v>1</v>
      </c>
      <c r="AK113" s="77">
        <v>13</v>
      </c>
      <c r="AL113" s="77">
        <v>37</v>
      </c>
      <c r="AN113" s="5">
        <v>5</v>
      </c>
      <c r="AO113" s="5">
        <v>11</v>
      </c>
      <c r="AP113" s="5">
        <v>17</v>
      </c>
      <c r="AQ113" s="5">
        <v>18</v>
      </c>
      <c r="AR113" s="5">
        <v>12</v>
      </c>
      <c r="AS113" s="5">
        <v>0</v>
      </c>
      <c r="AT113" s="5">
        <v>0</v>
      </c>
      <c r="AU113" s="5">
        <v>0</v>
      </c>
      <c r="AV113" s="5">
        <v>3</v>
      </c>
      <c r="AW113" s="5">
        <v>9</v>
      </c>
      <c r="AX113"/>
      <c r="AY113"/>
      <c r="AZ113">
        <f t="shared" si="94"/>
        <v>7.5</v>
      </c>
      <c r="BA113">
        <f t="shared" si="95"/>
        <v>11</v>
      </c>
      <c r="BB113">
        <f t="shared" si="95"/>
        <v>15.75</v>
      </c>
      <c r="BC113">
        <f t="shared" si="95"/>
        <v>16.25</v>
      </c>
      <c r="BD113">
        <f t="shared" si="95"/>
        <v>10.5</v>
      </c>
      <c r="BE113">
        <f t="shared" si="95"/>
        <v>3</v>
      </c>
      <c r="BF113">
        <f t="shared" si="95"/>
        <v>0</v>
      </c>
      <c r="BG113">
        <f t="shared" si="95"/>
        <v>0.75</v>
      </c>
      <c r="BH113">
        <f t="shared" si="95"/>
        <v>3.75</v>
      </c>
      <c r="BI113">
        <f t="shared" si="96"/>
        <v>6.5</v>
      </c>
      <c r="BJ113"/>
      <c r="BL113" s="5">
        <v>7</v>
      </c>
      <c r="BM113" s="5">
        <v>15</v>
      </c>
      <c r="BN113" s="5">
        <v>21</v>
      </c>
      <c r="BO113" s="5">
        <v>24</v>
      </c>
      <c r="BP113" s="5">
        <v>16</v>
      </c>
      <c r="BQ113" s="5">
        <v>1</v>
      </c>
      <c r="BR113" s="5">
        <v>0</v>
      </c>
      <c r="BS113" s="5">
        <v>0</v>
      </c>
      <c r="BT113" s="5">
        <v>4</v>
      </c>
      <c r="BU113" s="5">
        <v>12</v>
      </c>
      <c r="BW113" t="s">
        <v>48</v>
      </c>
      <c r="BX113" t="s">
        <v>60</v>
      </c>
      <c r="BY113">
        <f t="shared" si="97"/>
        <v>24</v>
      </c>
      <c r="BZ113">
        <f t="shared" si="98"/>
        <v>0</v>
      </c>
      <c r="CA113" s="27">
        <f t="shared" si="99"/>
        <v>6</v>
      </c>
      <c r="CC113">
        <f t="shared" si="100"/>
        <v>1</v>
      </c>
      <c r="CD113">
        <f t="shared" si="100"/>
        <v>1</v>
      </c>
      <c r="CE113">
        <f t="shared" si="100"/>
        <v>1</v>
      </c>
      <c r="CF113">
        <f t="shared" si="100"/>
        <v>1</v>
      </c>
      <c r="CG113">
        <f t="shared" si="100"/>
        <v>1</v>
      </c>
      <c r="CH113">
        <f t="shared" si="100"/>
        <v>0</v>
      </c>
      <c r="CI113">
        <f t="shared" si="100"/>
        <v>0</v>
      </c>
      <c r="CJ113">
        <f t="shared" si="100"/>
        <v>0</v>
      </c>
      <c r="CK113">
        <f t="shared" si="100"/>
        <v>0</v>
      </c>
      <c r="CL113">
        <f t="shared" si="100"/>
        <v>1</v>
      </c>
      <c r="CM113" t="s">
        <v>396</v>
      </c>
      <c r="CO113">
        <f t="shared" si="101"/>
        <v>16.25</v>
      </c>
      <c r="CP113">
        <f t="shared" si="102"/>
        <v>0</v>
      </c>
      <c r="CQ113" s="27">
        <f t="shared" si="103"/>
        <v>4.0625</v>
      </c>
      <c r="CR113"/>
      <c r="CS113">
        <f t="shared" si="104"/>
        <v>1</v>
      </c>
      <c r="CT113">
        <f t="shared" si="104"/>
        <v>1</v>
      </c>
      <c r="CU113">
        <f t="shared" si="104"/>
        <v>1</v>
      </c>
      <c r="CV113">
        <f t="shared" si="104"/>
        <v>1</v>
      </c>
      <c r="CW113">
        <f t="shared" si="104"/>
        <v>1</v>
      </c>
      <c r="CX113">
        <f t="shared" si="104"/>
        <v>0</v>
      </c>
      <c r="CY113">
        <f t="shared" si="104"/>
        <v>0</v>
      </c>
      <c r="CZ113">
        <f t="shared" si="104"/>
        <v>0</v>
      </c>
      <c r="DA113">
        <f t="shared" si="104"/>
        <v>0</v>
      </c>
      <c r="DB113">
        <f t="shared" si="104"/>
        <v>1</v>
      </c>
      <c r="DC113" s="8">
        <f t="shared" si="60"/>
        <v>6</v>
      </c>
      <c r="DD113" t="s">
        <v>396</v>
      </c>
      <c r="DE113" s="74">
        <v>455</v>
      </c>
      <c r="DF113" s="74"/>
      <c r="DG113" s="53"/>
      <c r="DH113" s="53"/>
      <c r="DI113" s="53"/>
      <c r="DJ113" s="53"/>
      <c r="DK113" s="53"/>
      <c r="DL113" s="53"/>
      <c r="DP113" s="53"/>
      <c r="DQ113" s="55"/>
      <c r="EJ113" s="53"/>
      <c r="EK113" s="55"/>
    </row>
    <row r="114" spans="1:145" s="5" customFormat="1" ht="12.75">
      <c r="A114" s="53">
        <v>15</v>
      </c>
      <c r="B114" s="74">
        <v>455</v>
      </c>
      <c r="C114" t="s">
        <v>45</v>
      </c>
      <c r="D114" s="5" t="s">
        <v>323</v>
      </c>
      <c r="E114" s="5" t="s">
        <v>393</v>
      </c>
      <c r="F114" s="53">
        <v>12.1</v>
      </c>
      <c r="G114" s="53">
        <v>0.8</v>
      </c>
      <c r="H114" s="74">
        <v>351</v>
      </c>
      <c r="I114" s="74">
        <v>42</v>
      </c>
      <c r="J114" s="74"/>
      <c r="K114" s="77">
        <v>8.7</v>
      </c>
      <c r="L114" s="74">
        <v>2</v>
      </c>
      <c r="M114" s="77"/>
      <c r="N114" s="28">
        <f>(K114-K110)/K110</f>
        <v>0.4499999999999999</v>
      </c>
      <c r="O114" s="5">
        <v>25</v>
      </c>
      <c r="P114" s="28">
        <f>(O114-O110)/O110</f>
        <v>0.08695652173913043</v>
      </c>
      <c r="Q114" s="74">
        <v>3</v>
      </c>
      <c r="R114" s="12">
        <v>1</v>
      </c>
      <c r="S114" s="77">
        <v>23.1</v>
      </c>
      <c r="T114" s="28">
        <f>(S114-S110)/S110</f>
        <v>-0.25242718446601936</v>
      </c>
      <c r="W114" s="8">
        <v>0</v>
      </c>
      <c r="X114" s="8">
        <v>0</v>
      </c>
      <c r="Y114" s="5" t="s">
        <v>409</v>
      </c>
      <c r="Z114" s="55" t="s">
        <v>418</v>
      </c>
      <c r="AA114" s="5" t="s">
        <v>393</v>
      </c>
      <c r="AC114" s="77">
        <v>43</v>
      </c>
      <c r="AD114" s="77">
        <v>59</v>
      </c>
      <c r="AE114" s="77">
        <v>99</v>
      </c>
      <c r="AF114" s="77">
        <v>75</v>
      </c>
      <c r="AG114" s="77">
        <v>22</v>
      </c>
      <c r="AH114" s="77">
        <v>4</v>
      </c>
      <c r="AI114" s="77">
        <v>1</v>
      </c>
      <c r="AJ114" s="77">
        <v>1</v>
      </c>
      <c r="AK114" s="77">
        <v>16</v>
      </c>
      <c r="AL114" s="77">
        <v>31</v>
      </c>
      <c r="AN114" s="77">
        <v>10</v>
      </c>
      <c r="AO114" s="77">
        <v>15</v>
      </c>
      <c r="AP114" s="77">
        <v>25</v>
      </c>
      <c r="AQ114" s="77">
        <v>19</v>
      </c>
      <c r="AR114" s="77">
        <v>5</v>
      </c>
      <c r="AS114" s="77">
        <v>1</v>
      </c>
      <c r="AT114" s="77">
        <v>0</v>
      </c>
      <c r="AU114" s="77">
        <v>0</v>
      </c>
      <c r="AV114" s="77">
        <v>4</v>
      </c>
      <c r="AW114" s="77">
        <v>8</v>
      </c>
      <c r="AX114"/>
      <c r="AY114"/>
      <c r="AZ114">
        <f t="shared" si="94"/>
        <v>10.75</v>
      </c>
      <c r="BA114">
        <f t="shared" si="95"/>
        <v>16.25</v>
      </c>
      <c r="BB114">
        <f t="shared" si="95"/>
        <v>21</v>
      </c>
      <c r="BC114">
        <f t="shared" si="95"/>
        <v>17</v>
      </c>
      <c r="BD114">
        <f t="shared" si="95"/>
        <v>7.5</v>
      </c>
      <c r="BE114">
        <f t="shared" si="95"/>
        <v>1.75</v>
      </c>
      <c r="BF114">
        <f t="shared" si="95"/>
        <v>0.25</v>
      </c>
      <c r="BG114">
        <f t="shared" si="95"/>
        <v>1</v>
      </c>
      <c r="BH114">
        <f t="shared" si="95"/>
        <v>4</v>
      </c>
      <c r="BI114">
        <f t="shared" si="96"/>
        <v>7.5</v>
      </c>
      <c r="BJ114"/>
      <c r="BL114" s="5">
        <v>12</v>
      </c>
      <c r="BM114" s="5">
        <v>17</v>
      </c>
      <c r="BN114" s="5">
        <v>28</v>
      </c>
      <c r="BO114" s="5">
        <v>21</v>
      </c>
      <c r="BP114" s="5">
        <v>6</v>
      </c>
      <c r="BQ114" s="5">
        <v>1</v>
      </c>
      <c r="BR114" s="5">
        <v>0</v>
      </c>
      <c r="BS114" s="5">
        <v>0</v>
      </c>
      <c r="BT114" s="5">
        <v>5</v>
      </c>
      <c r="BU114" s="5">
        <v>9</v>
      </c>
      <c r="BW114" t="s">
        <v>48</v>
      </c>
      <c r="BX114" t="s">
        <v>60</v>
      </c>
      <c r="BY114">
        <f t="shared" si="97"/>
        <v>28</v>
      </c>
      <c r="BZ114">
        <f t="shared" si="98"/>
        <v>0</v>
      </c>
      <c r="CA114" s="27">
        <f t="shared" si="99"/>
        <v>7</v>
      </c>
      <c r="CC114">
        <f t="shared" si="100"/>
        <v>1</v>
      </c>
      <c r="CD114">
        <f t="shared" si="100"/>
        <v>1</v>
      </c>
      <c r="CE114">
        <f t="shared" si="100"/>
        <v>1</v>
      </c>
      <c r="CF114">
        <f t="shared" si="100"/>
        <v>1</v>
      </c>
      <c r="CG114">
        <f t="shared" si="100"/>
        <v>0</v>
      </c>
      <c r="CH114">
        <f t="shared" si="100"/>
        <v>0</v>
      </c>
      <c r="CI114">
        <f t="shared" si="100"/>
        <v>0</v>
      </c>
      <c r="CJ114">
        <f t="shared" si="100"/>
        <v>0</v>
      </c>
      <c r="CK114">
        <f t="shared" si="100"/>
        <v>0</v>
      </c>
      <c r="CL114">
        <f t="shared" si="100"/>
        <v>1</v>
      </c>
      <c r="CM114" s="5" t="s">
        <v>393</v>
      </c>
      <c r="CO114">
        <f t="shared" si="101"/>
        <v>21</v>
      </c>
      <c r="CP114">
        <f t="shared" si="102"/>
        <v>0.25</v>
      </c>
      <c r="CQ114" s="27">
        <f t="shared" si="103"/>
        <v>5.4375</v>
      </c>
      <c r="CR114"/>
      <c r="CS114">
        <f t="shared" si="104"/>
        <v>1</v>
      </c>
      <c r="CT114">
        <f t="shared" si="104"/>
        <v>1</v>
      </c>
      <c r="CU114">
        <f t="shared" si="104"/>
        <v>1</v>
      </c>
      <c r="CV114">
        <f t="shared" si="104"/>
        <v>1</v>
      </c>
      <c r="CW114">
        <f t="shared" si="104"/>
        <v>1</v>
      </c>
      <c r="CX114">
        <f t="shared" si="104"/>
        <v>0</v>
      </c>
      <c r="CY114">
        <f t="shared" si="104"/>
        <v>0</v>
      </c>
      <c r="CZ114">
        <f t="shared" si="104"/>
        <v>0</v>
      </c>
      <c r="DA114">
        <f t="shared" si="104"/>
        <v>0</v>
      </c>
      <c r="DB114">
        <f t="shared" si="104"/>
        <v>1</v>
      </c>
      <c r="DC114" s="8">
        <f t="shared" si="60"/>
        <v>6</v>
      </c>
      <c r="DD114" s="5" t="s">
        <v>393</v>
      </c>
      <c r="DE114" s="74">
        <v>455</v>
      </c>
      <c r="DF114" s="74"/>
      <c r="DG114" s="53"/>
      <c r="DH114" s="53"/>
      <c r="DI114" s="53"/>
      <c r="DJ114" s="53"/>
      <c r="DK114" s="53"/>
      <c r="DL114" s="53"/>
      <c r="DP114" s="53"/>
      <c r="DQ114" s="55"/>
      <c r="EJ114" s="53"/>
      <c r="EK114" s="55"/>
      <c r="EO114" s="78"/>
    </row>
    <row r="115" spans="1:141" s="5" customFormat="1" ht="12.75">
      <c r="A115" s="53">
        <v>15</v>
      </c>
      <c r="B115" s="74">
        <v>455</v>
      </c>
      <c r="C115" t="s">
        <v>45</v>
      </c>
      <c r="D115" s="77" t="s">
        <v>324</v>
      </c>
      <c r="E115" t="s">
        <v>394</v>
      </c>
      <c r="F115" s="74">
        <v>8.7</v>
      </c>
      <c r="G115" s="74">
        <v>0.2</v>
      </c>
      <c r="H115" s="74">
        <v>359</v>
      </c>
      <c r="I115" s="74">
        <v>47</v>
      </c>
      <c r="J115" s="74"/>
      <c r="K115" s="77">
        <v>8.2</v>
      </c>
      <c r="L115" s="74">
        <v>2</v>
      </c>
      <c r="M115" s="77"/>
      <c r="N115" s="28">
        <f>(K115-K110)/K110</f>
        <v>0.36666666666666653</v>
      </c>
      <c r="O115" s="5">
        <v>22</v>
      </c>
      <c r="P115" s="28">
        <f>(O115-O110)/O110</f>
        <v>-0.043478260869565216</v>
      </c>
      <c r="Q115" s="74">
        <v>3</v>
      </c>
      <c r="R115" s="12">
        <v>1</v>
      </c>
      <c r="S115" s="77">
        <v>23.2</v>
      </c>
      <c r="T115" s="28">
        <f>(S115-S110)/S110</f>
        <v>-0.24919093851132684</v>
      </c>
      <c r="W115" s="8">
        <v>0</v>
      </c>
      <c r="X115" s="8">
        <v>0</v>
      </c>
      <c r="Y115" s="5" t="s">
        <v>409</v>
      </c>
      <c r="Z115" s="55" t="s">
        <v>418</v>
      </c>
      <c r="AA115" t="s">
        <v>394</v>
      </c>
      <c r="AC115" s="77">
        <v>52</v>
      </c>
      <c r="AD115" s="77">
        <v>73</v>
      </c>
      <c r="AE115" s="77">
        <v>99</v>
      </c>
      <c r="AF115" s="77">
        <v>68</v>
      </c>
      <c r="AG115" s="77">
        <v>14</v>
      </c>
      <c r="AH115" s="77">
        <v>1</v>
      </c>
      <c r="AI115" s="77">
        <v>1</v>
      </c>
      <c r="AJ115" s="77">
        <v>2</v>
      </c>
      <c r="AK115" s="77">
        <v>18</v>
      </c>
      <c r="AL115" s="77">
        <v>31</v>
      </c>
      <c r="AN115" s="5">
        <v>12</v>
      </c>
      <c r="AO115" s="5">
        <v>16</v>
      </c>
      <c r="AP115" s="5">
        <v>22</v>
      </c>
      <c r="AQ115" s="5">
        <v>15</v>
      </c>
      <c r="AR115" s="5">
        <v>3</v>
      </c>
      <c r="AS115" s="5">
        <v>0</v>
      </c>
      <c r="AT115" s="5">
        <v>0</v>
      </c>
      <c r="AU115" s="5">
        <v>0</v>
      </c>
      <c r="AV115" s="5">
        <v>4</v>
      </c>
      <c r="AW115" s="5">
        <v>7</v>
      </c>
      <c r="AX115"/>
      <c r="AY115"/>
      <c r="AZ115">
        <f t="shared" si="94"/>
        <v>11.75</v>
      </c>
      <c r="BA115">
        <f t="shared" si="95"/>
        <v>16.5</v>
      </c>
      <c r="BB115">
        <f t="shared" si="95"/>
        <v>18.75</v>
      </c>
      <c r="BC115">
        <f t="shared" si="95"/>
        <v>13.75</v>
      </c>
      <c r="BD115">
        <f t="shared" si="95"/>
        <v>5.25</v>
      </c>
      <c r="BE115">
        <f t="shared" si="95"/>
        <v>0.75</v>
      </c>
      <c r="BF115">
        <f t="shared" si="95"/>
        <v>0</v>
      </c>
      <c r="BG115">
        <f t="shared" si="95"/>
        <v>1</v>
      </c>
      <c r="BH115">
        <f t="shared" si="95"/>
        <v>3.75</v>
      </c>
      <c r="BI115">
        <f t="shared" si="96"/>
        <v>7.5</v>
      </c>
      <c r="BJ115"/>
      <c r="BL115" s="5">
        <v>14</v>
      </c>
      <c r="BM115" s="5">
        <v>20</v>
      </c>
      <c r="BN115" s="5">
        <v>28</v>
      </c>
      <c r="BO115" s="5">
        <v>19</v>
      </c>
      <c r="BP115" s="5">
        <v>4</v>
      </c>
      <c r="BQ115" s="5">
        <v>0</v>
      </c>
      <c r="BR115" s="5">
        <v>0</v>
      </c>
      <c r="BS115" s="5">
        <v>1</v>
      </c>
      <c r="BT115" s="5">
        <v>5</v>
      </c>
      <c r="BU115" s="5">
        <v>9</v>
      </c>
      <c r="BW115" t="s">
        <v>48</v>
      </c>
      <c r="BX115" t="s">
        <v>60</v>
      </c>
      <c r="BY115">
        <f t="shared" si="97"/>
        <v>28</v>
      </c>
      <c r="BZ115">
        <f t="shared" si="98"/>
        <v>0</v>
      </c>
      <c r="CA115" s="27">
        <f t="shared" si="99"/>
        <v>7</v>
      </c>
      <c r="CC115">
        <f t="shared" si="100"/>
        <v>1</v>
      </c>
      <c r="CD115">
        <f t="shared" si="100"/>
        <v>1</v>
      </c>
      <c r="CE115">
        <f t="shared" si="100"/>
        <v>1</v>
      </c>
      <c r="CF115">
        <f t="shared" si="100"/>
        <v>1</v>
      </c>
      <c r="CG115">
        <f t="shared" si="100"/>
        <v>0</v>
      </c>
      <c r="CH115">
        <f t="shared" si="100"/>
        <v>0</v>
      </c>
      <c r="CI115">
        <f t="shared" si="100"/>
        <v>0</v>
      </c>
      <c r="CJ115">
        <f t="shared" si="100"/>
        <v>0</v>
      </c>
      <c r="CK115">
        <f t="shared" si="100"/>
        <v>0</v>
      </c>
      <c r="CL115">
        <f t="shared" si="100"/>
        <v>1</v>
      </c>
      <c r="CM115" t="s">
        <v>394</v>
      </c>
      <c r="CO115">
        <f t="shared" si="101"/>
        <v>18.75</v>
      </c>
      <c r="CP115">
        <f t="shared" si="102"/>
        <v>0</v>
      </c>
      <c r="CQ115" s="27">
        <f t="shared" si="103"/>
        <v>4.6875</v>
      </c>
      <c r="CR115"/>
      <c r="CS115">
        <f t="shared" si="104"/>
        <v>1</v>
      </c>
      <c r="CT115">
        <f t="shared" si="104"/>
        <v>1</v>
      </c>
      <c r="CU115">
        <f t="shared" si="104"/>
        <v>1</v>
      </c>
      <c r="CV115">
        <f t="shared" si="104"/>
        <v>1</v>
      </c>
      <c r="CW115">
        <f t="shared" si="104"/>
        <v>1</v>
      </c>
      <c r="CX115">
        <f t="shared" si="104"/>
        <v>0</v>
      </c>
      <c r="CY115">
        <f t="shared" si="104"/>
        <v>0</v>
      </c>
      <c r="CZ115">
        <f t="shared" si="104"/>
        <v>0</v>
      </c>
      <c r="DA115">
        <f t="shared" si="104"/>
        <v>0</v>
      </c>
      <c r="DB115">
        <f t="shared" si="104"/>
        <v>1</v>
      </c>
      <c r="DC115" s="8">
        <f t="shared" si="60"/>
        <v>6</v>
      </c>
      <c r="DD115" t="s">
        <v>394</v>
      </c>
      <c r="DE115" s="74">
        <v>455</v>
      </c>
      <c r="DF115" s="74"/>
      <c r="DG115" s="53"/>
      <c r="DH115" s="53"/>
      <c r="DI115" s="53"/>
      <c r="DJ115" s="53"/>
      <c r="DK115" s="53"/>
      <c r="DL115" s="53"/>
      <c r="DP115" s="53"/>
      <c r="DQ115" s="55"/>
      <c r="EJ115" s="53"/>
      <c r="EK115" s="55"/>
    </row>
    <row r="116" spans="1:144" s="5" customFormat="1" ht="12.75">
      <c r="A116" s="33"/>
      <c r="B116" s="33"/>
      <c r="C116" s="3"/>
      <c r="D116" s="3"/>
      <c r="E116" s="3"/>
      <c r="F116" s="33"/>
      <c r="G116" s="33"/>
      <c r="H116" s="33"/>
      <c r="I116" s="33"/>
      <c r="J116" s="33"/>
      <c r="K116" s="3"/>
      <c r="L116" s="33"/>
      <c r="M116" s="3"/>
      <c r="N116" s="88"/>
      <c r="O116" s="3" t="s">
        <v>51</v>
      </c>
      <c r="P116" s="88"/>
      <c r="Q116" s="33"/>
      <c r="R116" s="36"/>
      <c r="S116" s="3"/>
      <c r="T116" s="88"/>
      <c r="U116" s="3"/>
      <c r="V116" s="3"/>
      <c r="W116" s="3"/>
      <c r="X116" s="3"/>
      <c r="Y116" s="3"/>
      <c r="Z116" s="3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87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 s="8" t="s">
        <v>51</v>
      </c>
      <c r="DD116" s="3"/>
      <c r="DE116" s="33"/>
      <c r="DF116" s="74"/>
      <c r="DG116" s="53"/>
      <c r="DH116" s="53"/>
      <c r="DI116" s="53"/>
      <c r="DJ116" s="53"/>
      <c r="DK116" s="53"/>
      <c r="DL116" s="53"/>
      <c r="DP116" s="53"/>
      <c r="DQ116" s="55"/>
      <c r="EJ116" s="53"/>
      <c r="EK116" s="55"/>
      <c r="EN116" s="78"/>
    </row>
    <row r="117" spans="1:141" s="5" customFormat="1" ht="12.75">
      <c r="A117" s="8" t="s">
        <v>51</v>
      </c>
      <c r="B117" s="53"/>
      <c r="F117" s="53"/>
      <c r="G117" s="53"/>
      <c r="H117" s="53"/>
      <c r="I117" s="53"/>
      <c r="J117" s="53"/>
      <c r="L117" s="53"/>
      <c r="N117" s="11"/>
      <c r="O117" s="5" t="s">
        <v>51</v>
      </c>
      <c r="P117" s="11"/>
      <c r="Q117" s="53"/>
      <c r="R117" s="57"/>
      <c r="T117" s="11"/>
      <c r="Z117" s="53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CA117" s="90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 s="8" t="s">
        <v>51</v>
      </c>
      <c r="DE117" s="53"/>
      <c r="DF117" s="74"/>
      <c r="DG117" s="53"/>
      <c r="DH117" s="53"/>
      <c r="DI117" s="53"/>
      <c r="DJ117" s="53"/>
      <c r="DK117" s="53"/>
      <c r="DL117" s="53"/>
      <c r="DP117" s="53"/>
      <c r="DQ117" s="55"/>
      <c r="EJ117" s="53"/>
      <c r="EK117" s="55"/>
    </row>
    <row r="118" spans="1:141" s="5" customFormat="1" ht="12.75">
      <c r="A118" s="53">
        <v>16</v>
      </c>
      <c r="B118" s="53">
        <v>456</v>
      </c>
      <c r="C118" t="s">
        <v>45</v>
      </c>
      <c r="D118" s="5" t="s">
        <v>326</v>
      </c>
      <c r="E118" s="5" t="s">
        <v>47</v>
      </c>
      <c r="F118" s="53">
        <v>18.9</v>
      </c>
      <c r="G118" s="53">
        <v>0.2</v>
      </c>
      <c r="H118" s="74">
        <v>600</v>
      </c>
      <c r="I118" s="74">
        <v>54</v>
      </c>
      <c r="J118" s="74"/>
      <c r="K118" s="77">
        <v>15</v>
      </c>
      <c r="L118" s="74">
        <v>2</v>
      </c>
      <c r="M118" s="23">
        <f>(K118-F118)/F118</f>
        <v>-0.20634920634920628</v>
      </c>
      <c r="N118" s="91"/>
      <c r="O118" s="5">
        <v>34</v>
      </c>
      <c r="P118" s="11"/>
      <c r="Q118" s="74">
        <v>1</v>
      </c>
      <c r="R118" s="92"/>
      <c r="S118" s="77">
        <v>16.9</v>
      </c>
      <c r="T118" s="91"/>
      <c r="Z118" s="53"/>
      <c r="AA118" s="5" t="s">
        <v>47</v>
      </c>
      <c r="AC118" s="77">
        <v>17</v>
      </c>
      <c r="AD118" s="77">
        <v>34</v>
      </c>
      <c r="AE118" s="77">
        <v>31</v>
      </c>
      <c r="AF118" s="77">
        <v>22</v>
      </c>
      <c r="AG118" s="77">
        <v>15</v>
      </c>
      <c r="AH118" s="77">
        <v>3</v>
      </c>
      <c r="AI118" s="77">
        <v>2</v>
      </c>
      <c r="AJ118" s="77">
        <v>7</v>
      </c>
      <c r="AK118" s="77">
        <v>7</v>
      </c>
      <c r="AL118" s="77">
        <v>8</v>
      </c>
      <c r="AN118" s="5">
        <v>17</v>
      </c>
      <c r="AO118" s="5">
        <v>34</v>
      </c>
      <c r="AP118" s="5">
        <v>31</v>
      </c>
      <c r="AQ118" s="5">
        <v>22</v>
      </c>
      <c r="AR118" s="5">
        <v>15</v>
      </c>
      <c r="AS118" s="5">
        <v>3</v>
      </c>
      <c r="AT118" s="5">
        <v>2</v>
      </c>
      <c r="AU118" s="5">
        <v>7</v>
      </c>
      <c r="AV118" s="5">
        <v>7</v>
      </c>
      <c r="AW118" s="5">
        <v>8</v>
      </c>
      <c r="AX118"/>
      <c r="AY118"/>
      <c r="AZ118">
        <f aca="true" t="shared" si="105" ref="AZ118:AZ123">(AW118+2*AN118+AO118)/4</f>
        <v>19</v>
      </c>
      <c r="BA118">
        <f aca="true" t="shared" si="106" ref="BA118:BH123">(AN118+2*AO118+AP118)/4</f>
        <v>29</v>
      </c>
      <c r="BB118">
        <f t="shared" si="106"/>
        <v>29.5</v>
      </c>
      <c r="BC118">
        <f t="shared" si="106"/>
        <v>22.5</v>
      </c>
      <c r="BD118">
        <f t="shared" si="106"/>
        <v>13.75</v>
      </c>
      <c r="BE118">
        <f t="shared" si="106"/>
        <v>5.75</v>
      </c>
      <c r="BF118">
        <f t="shared" si="106"/>
        <v>3.5</v>
      </c>
      <c r="BG118">
        <f t="shared" si="106"/>
        <v>5.75</v>
      </c>
      <c r="BH118">
        <f t="shared" si="106"/>
        <v>7.25</v>
      </c>
      <c r="BI118">
        <f aca="true" t="shared" si="107" ref="BI118:BI123">(AV118+2*AW118+AN118)/4</f>
        <v>10</v>
      </c>
      <c r="BJ118"/>
      <c r="BL118" s="5">
        <v>12</v>
      </c>
      <c r="BM118" s="5">
        <v>23</v>
      </c>
      <c r="BN118" s="5">
        <v>20</v>
      </c>
      <c r="BO118" s="5">
        <v>14</v>
      </c>
      <c r="BP118" s="5">
        <v>10</v>
      </c>
      <c r="BQ118" s="5">
        <v>2</v>
      </c>
      <c r="BR118" s="5">
        <v>2</v>
      </c>
      <c r="BS118" s="5">
        <v>5</v>
      </c>
      <c r="BT118" s="5">
        <v>5</v>
      </c>
      <c r="BU118" s="5">
        <v>5</v>
      </c>
      <c r="BW118" t="s">
        <v>48</v>
      </c>
      <c r="BX118" t="s">
        <v>60</v>
      </c>
      <c r="BY118">
        <f aca="true" t="shared" si="108" ref="BY118:BY123">MAX(BL118:BU118)</f>
        <v>23</v>
      </c>
      <c r="BZ118">
        <f aca="true" t="shared" si="109" ref="BZ118:BZ123">MIN(BL118:BU118)</f>
        <v>2</v>
      </c>
      <c r="CA118" s="27">
        <f aca="true" t="shared" si="110" ref="CA118:CA123">(BY118-BZ118)/4+BZ118</f>
        <v>7.25</v>
      </c>
      <c r="CC118">
        <f aca="true" t="shared" si="111" ref="CC118:CL123">IF(BL118&gt;$CA118,1,0)</f>
        <v>1</v>
      </c>
      <c r="CD118">
        <f t="shared" si="111"/>
        <v>1</v>
      </c>
      <c r="CE118">
        <f t="shared" si="111"/>
        <v>1</v>
      </c>
      <c r="CF118">
        <f t="shared" si="111"/>
        <v>1</v>
      </c>
      <c r="CG118">
        <f t="shared" si="111"/>
        <v>1</v>
      </c>
      <c r="CH118">
        <f t="shared" si="111"/>
        <v>0</v>
      </c>
      <c r="CI118">
        <f t="shared" si="111"/>
        <v>0</v>
      </c>
      <c r="CJ118">
        <f t="shared" si="111"/>
        <v>0</v>
      </c>
      <c r="CK118">
        <f t="shared" si="111"/>
        <v>0</v>
      </c>
      <c r="CL118">
        <f t="shared" si="111"/>
        <v>0</v>
      </c>
      <c r="CM118" s="5" t="s">
        <v>47</v>
      </c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 s="8" t="s">
        <v>51</v>
      </c>
      <c r="DD118" s="5" t="s">
        <v>47</v>
      </c>
      <c r="DE118" s="53">
        <v>456</v>
      </c>
      <c r="DF118" s="74"/>
      <c r="DG118" s="53"/>
      <c r="DH118" s="53"/>
      <c r="DI118" s="53"/>
      <c r="DJ118" s="53"/>
      <c r="DK118" s="53"/>
      <c r="DL118" s="53"/>
      <c r="DP118" s="53"/>
      <c r="DQ118" s="55"/>
      <c r="EJ118" s="53"/>
      <c r="EK118" s="55"/>
    </row>
    <row r="119" spans="1:141" s="5" customFormat="1" ht="12.75">
      <c r="A119" s="53">
        <v>16</v>
      </c>
      <c r="B119" s="53">
        <v>456</v>
      </c>
      <c r="C119" t="s">
        <v>45</v>
      </c>
      <c r="D119" s="5" t="s">
        <v>327</v>
      </c>
      <c r="E119" s="5" t="s">
        <v>47</v>
      </c>
      <c r="F119" s="53">
        <v>14.5</v>
      </c>
      <c r="G119" s="53">
        <v>0.5</v>
      </c>
      <c r="H119" s="74">
        <v>440</v>
      </c>
      <c r="I119" s="74">
        <v>46</v>
      </c>
      <c r="J119" s="74"/>
      <c r="K119" s="77">
        <v>12.7</v>
      </c>
      <c r="L119" s="74">
        <v>3</v>
      </c>
      <c r="M119" s="23">
        <f>(K119-F119)/F119</f>
        <v>-0.12413793103448281</v>
      </c>
      <c r="N119" s="91"/>
      <c r="O119" s="5">
        <v>34</v>
      </c>
      <c r="P119" s="11"/>
      <c r="Q119" s="74">
        <v>2</v>
      </c>
      <c r="R119" s="92"/>
      <c r="S119" s="77">
        <v>17.8</v>
      </c>
      <c r="T119" s="91"/>
      <c r="Z119" s="53"/>
      <c r="AA119" s="5" t="s">
        <v>47</v>
      </c>
      <c r="AC119" s="77">
        <v>26</v>
      </c>
      <c r="AD119" s="77">
        <v>87</v>
      </c>
      <c r="AE119" s="77">
        <v>115</v>
      </c>
      <c r="AF119" s="77">
        <v>57</v>
      </c>
      <c r="AG119" s="77">
        <v>36</v>
      </c>
      <c r="AH119" s="77">
        <v>13</v>
      </c>
      <c r="AI119" s="77">
        <v>14</v>
      </c>
      <c r="AJ119" s="77">
        <v>19</v>
      </c>
      <c r="AK119" s="77">
        <v>46</v>
      </c>
      <c r="AL119" s="77">
        <v>27</v>
      </c>
      <c r="AN119" s="5">
        <v>7</v>
      </c>
      <c r="AO119" s="5">
        <v>24</v>
      </c>
      <c r="AP119" s="5">
        <v>34</v>
      </c>
      <c r="AQ119" s="5">
        <v>16</v>
      </c>
      <c r="AR119" s="5">
        <v>10</v>
      </c>
      <c r="AS119" s="5">
        <v>4</v>
      </c>
      <c r="AT119" s="5">
        <v>4</v>
      </c>
      <c r="AU119" s="5">
        <v>5</v>
      </c>
      <c r="AV119" s="5">
        <v>13</v>
      </c>
      <c r="AW119" s="5">
        <v>7</v>
      </c>
      <c r="AX119"/>
      <c r="AY119"/>
      <c r="AZ119">
        <f t="shared" si="105"/>
        <v>11.25</v>
      </c>
      <c r="BA119">
        <f t="shared" si="106"/>
        <v>22.25</v>
      </c>
      <c r="BB119">
        <f t="shared" si="106"/>
        <v>27</v>
      </c>
      <c r="BC119">
        <f t="shared" si="106"/>
        <v>19</v>
      </c>
      <c r="BD119">
        <f t="shared" si="106"/>
        <v>10</v>
      </c>
      <c r="BE119">
        <f t="shared" si="106"/>
        <v>5.5</v>
      </c>
      <c r="BF119">
        <f t="shared" si="106"/>
        <v>4.25</v>
      </c>
      <c r="BG119">
        <f t="shared" si="106"/>
        <v>6.75</v>
      </c>
      <c r="BH119">
        <f t="shared" si="106"/>
        <v>9.5</v>
      </c>
      <c r="BI119">
        <f t="shared" si="107"/>
        <v>8.5</v>
      </c>
      <c r="BJ119"/>
      <c r="BL119" s="5">
        <v>6</v>
      </c>
      <c r="BM119" s="5">
        <v>20</v>
      </c>
      <c r="BN119" s="5">
        <v>26</v>
      </c>
      <c r="BO119" s="5">
        <v>13</v>
      </c>
      <c r="BP119" s="5">
        <v>8</v>
      </c>
      <c r="BQ119" s="5">
        <v>3</v>
      </c>
      <c r="BR119" s="5">
        <v>3</v>
      </c>
      <c r="BS119" s="5">
        <v>4</v>
      </c>
      <c r="BT119" s="5">
        <v>10</v>
      </c>
      <c r="BU119" s="5">
        <v>6</v>
      </c>
      <c r="BW119" t="s">
        <v>48</v>
      </c>
      <c r="BX119" t="s">
        <v>60</v>
      </c>
      <c r="BY119">
        <f t="shared" si="108"/>
        <v>26</v>
      </c>
      <c r="BZ119">
        <f t="shared" si="109"/>
        <v>3</v>
      </c>
      <c r="CA119" s="27">
        <f t="shared" si="110"/>
        <v>8.75</v>
      </c>
      <c r="CC119">
        <f t="shared" si="111"/>
        <v>0</v>
      </c>
      <c r="CD119">
        <f t="shared" si="111"/>
        <v>1</v>
      </c>
      <c r="CE119">
        <f t="shared" si="111"/>
        <v>1</v>
      </c>
      <c r="CF119">
        <f t="shared" si="111"/>
        <v>1</v>
      </c>
      <c r="CG119">
        <f t="shared" si="111"/>
        <v>0</v>
      </c>
      <c r="CH119">
        <f t="shared" si="111"/>
        <v>0</v>
      </c>
      <c r="CI119">
        <f t="shared" si="111"/>
        <v>0</v>
      </c>
      <c r="CJ119">
        <f t="shared" si="111"/>
        <v>0</v>
      </c>
      <c r="CK119">
        <f t="shared" si="111"/>
        <v>1</v>
      </c>
      <c r="CL119">
        <f t="shared" si="111"/>
        <v>0</v>
      </c>
      <c r="CM119" s="5" t="s">
        <v>47</v>
      </c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 s="8">
        <v>456</v>
      </c>
      <c r="DD119" s="5" t="s">
        <v>47</v>
      </c>
      <c r="DE119" s="53">
        <v>456</v>
      </c>
      <c r="DF119" s="74"/>
      <c r="DG119" s="53"/>
      <c r="DH119" s="53"/>
      <c r="DI119" s="53"/>
      <c r="DJ119" s="53"/>
      <c r="DK119" s="53"/>
      <c r="DL119" s="53"/>
      <c r="DP119" s="53"/>
      <c r="DQ119" s="55"/>
      <c r="EJ119" s="53"/>
      <c r="EK119" s="55"/>
    </row>
    <row r="120" spans="1:141" s="5" customFormat="1" ht="12.75">
      <c r="A120" s="53">
        <v>16</v>
      </c>
      <c r="B120" s="8">
        <v>456</v>
      </c>
      <c r="C120" t="s">
        <v>45</v>
      </c>
      <c r="D120" t="s">
        <v>87</v>
      </c>
      <c r="E120" t="s">
        <v>47</v>
      </c>
      <c r="F120" s="8">
        <v>18.1</v>
      </c>
      <c r="G120" s="8">
        <v>0.2</v>
      </c>
      <c r="H120" s="8">
        <v>555</v>
      </c>
      <c r="I120" s="8">
        <v>55</v>
      </c>
      <c r="J120" s="8"/>
      <c r="K120">
        <v>14</v>
      </c>
      <c r="L120" s="8">
        <v>8</v>
      </c>
      <c r="M120" s="23">
        <f>(K120-F120)/F120</f>
        <v>-0.22651933701657465</v>
      </c>
      <c r="N120" s="40"/>
      <c r="O120">
        <v>34</v>
      </c>
      <c r="P120" s="40"/>
      <c r="Q120" s="8">
        <v>3</v>
      </c>
      <c r="R120" s="12"/>
      <c r="S120">
        <v>17.5</v>
      </c>
      <c r="T120" s="40"/>
      <c r="U120"/>
      <c r="V120"/>
      <c r="W120"/>
      <c r="X120"/>
      <c r="Y120"/>
      <c r="Z120" s="8"/>
      <c r="AA120" t="s">
        <v>47</v>
      </c>
      <c r="AB120"/>
      <c r="AC120">
        <v>70</v>
      </c>
      <c r="AD120">
        <v>91</v>
      </c>
      <c r="AE120">
        <v>129</v>
      </c>
      <c r="AF120">
        <v>106</v>
      </c>
      <c r="AG120">
        <v>39</v>
      </c>
      <c r="AH120">
        <v>22</v>
      </c>
      <c r="AI120">
        <v>13</v>
      </c>
      <c r="AJ120">
        <v>18</v>
      </c>
      <c r="AK120">
        <v>28</v>
      </c>
      <c r="AL120">
        <v>39</v>
      </c>
      <c r="AM120"/>
      <c r="AN120">
        <v>18</v>
      </c>
      <c r="AO120">
        <v>22</v>
      </c>
      <c r="AP120">
        <v>34</v>
      </c>
      <c r="AQ120">
        <v>28</v>
      </c>
      <c r="AR120">
        <v>10</v>
      </c>
      <c r="AS120">
        <v>5</v>
      </c>
      <c r="AT120">
        <v>3</v>
      </c>
      <c r="AU120">
        <v>4</v>
      </c>
      <c r="AV120">
        <v>7</v>
      </c>
      <c r="AW120">
        <v>10</v>
      </c>
      <c r="AX120"/>
      <c r="AY120"/>
      <c r="AZ120">
        <f t="shared" si="105"/>
        <v>17</v>
      </c>
      <c r="BA120">
        <f t="shared" si="106"/>
        <v>24</v>
      </c>
      <c r="BB120">
        <f t="shared" si="106"/>
        <v>29.5</v>
      </c>
      <c r="BC120">
        <f t="shared" si="106"/>
        <v>25</v>
      </c>
      <c r="BD120">
        <f t="shared" si="106"/>
        <v>13.25</v>
      </c>
      <c r="BE120">
        <f t="shared" si="106"/>
        <v>5.75</v>
      </c>
      <c r="BF120">
        <f t="shared" si="106"/>
        <v>3.75</v>
      </c>
      <c r="BG120">
        <f t="shared" si="106"/>
        <v>4.5</v>
      </c>
      <c r="BH120">
        <f t="shared" si="106"/>
        <v>7</v>
      </c>
      <c r="BI120">
        <f t="shared" si="107"/>
        <v>11.25</v>
      </c>
      <c r="BJ120"/>
      <c r="BK120"/>
      <c r="BL120">
        <v>13</v>
      </c>
      <c r="BM120">
        <v>16</v>
      </c>
      <c r="BN120">
        <v>23</v>
      </c>
      <c r="BO120">
        <v>19</v>
      </c>
      <c r="BP120">
        <v>7</v>
      </c>
      <c r="BQ120">
        <v>4</v>
      </c>
      <c r="BR120">
        <v>2</v>
      </c>
      <c r="BS120">
        <v>3</v>
      </c>
      <c r="BT120">
        <v>5</v>
      </c>
      <c r="BU120">
        <v>7</v>
      </c>
      <c r="BV120"/>
      <c r="BW120" t="s">
        <v>48</v>
      </c>
      <c r="BX120" t="s">
        <v>60</v>
      </c>
      <c r="BY120">
        <f t="shared" si="108"/>
        <v>23</v>
      </c>
      <c r="BZ120">
        <f t="shared" si="109"/>
        <v>2</v>
      </c>
      <c r="CA120" s="27">
        <f t="shared" si="110"/>
        <v>7.25</v>
      </c>
      <c r="CB120"/>
      <c r="CC120">
        <f t="shared" si="111"/>
        <v>1</v>
      </c>
      <c r="CD120">
        <f t="shared" si="111"/>
        <v>1</v>
      </c>
      <c r="CE120">
        <f t="shared" si="111"/>
        <v>1</v>
      </c>
      <c r="CF120">
        <f t="shared" si="111"/>
        <v>1</v>
      </c>
      <c r="CG120">
        <f t="shared" si="111"/>
        <v>0</v>
      </c>
      <c r="CH120">
        <f t="shared" si="111"/>
        <v>0</v>
      </c>
      <c r="CI120">
        <f t="shared" si="111"/>
        <v>0</v>
      </c>
      <c r="CJ120">
        <f t="shared" si="111"/>
        <v>0</v>
      </c>
      <c r="CK120">
        <f t="shared" si="111"/>
        <v>0</v>
      </c>
      <c r="CL120">
        <f t="shared" si="111"/>
        <v>0</v>
      </c>
      <c r="CM120" t="s">
        <v>47</v>
      </c>
      <c r="CN120" t="s">
        <v>60</v>
      </c>
      <c r="CO120">
        <f>MAX(AZ120:BI120)</f>
        <v>29.5</v>
      </c>
      <c r="CP120">
        <f>MIN(AZ120:BI120)</f>
        <v>3.75</v>
      </c>
      <c r="CQ120" s="27">
        <f>(CO120-CP120)/4+CP120</f>
        <v>10.1875</v>
      </c>
      <c r="CR120"/>
      <c r="CS120">
        <f aca="true" t="shared" si="112" ref="CS120:DB123">IF(AZ120&gt;$CQ120,1,0)</f>
        <v>1</v>
      </c>
      <c r="CT120">
        <f t="shared" si="112"/>
        <v>1</v>
      </c>
      <c r="CU120">
        <f t="shared" si="112"/>
        <v>1</v>
      </c>
      <c r="CV120">
        <f t="shared" si="112"/>
        <v>1</v>
      </c>
      <c r="CW120">
        <f t="shared" si="112"/>
        <v>1</v>
      </c>
      <c r="CX120">
        <f t="shared" si="112"/>
        <v>0</v>
      </c>
      <c r="CY120">
        <f t="shared" si="112"/>
        <v>0</v>
      </c>
      <c r="CZ120">
        <f t="shared" si="112"/>
        <v>0</v>
      </c>
      <c r="DA120">
        <f t="shared" si="112"/>
        <v>0</v>
      </c>
      <c r="DB120">
        <f t="shared" si="112"/>
        <v>1</v>
      </c>
      <c r="DC120" s="8">
        <f t="shared" si="60"/>
        <v>6</v>
      </c>
      <c r="DD120" t="s">
        <v>47</v>
      </c>
      <c r="DE120" s="8">
        <v>456</v>
      </c>
      <c r="DF120" s="103"/>
      <c r="DG120" s="53"/>
      <c r="DH120" s="53"/>
      <c r="DI120" s="53"/>
      <c r="DJ120" s="53"/>
      <c r="DK120" s="53"/>
      <c r="DL120" s="53"/>
      <c r="DP120" s="53"/>
      <c r="DQ120" s="55"/>
      <c r="EJ120" s="53"/>
      <c r="EK120" s="55"/>
    </row>
    <row r="121" spans="1:141" s="5" customFormat="1" ht="13.5" customHeight="1">
      <c r="A121" s="53">
        <v>16</v>
      </c>
      <c r="B121" s="8">
        <v>456</v>
      </c>
      <c r="C121" t="s">
        <v>45</v>
      </c>
      <c r="D121" t="s">
        <v>87</v>
      </c>
      <c r="E121" t="s">
        <v>131</v>
      </c>
      <c r="F121" s="8">
        <v>18.1</v>
      </c>
      <c r="G121" s="8">
        <v>0.2</v>
      </c>
      <c r="H121" s="8">
        <v>622</v>
      </c>
      <c r="I121" s="8">
        <v>61</v>
      </c>
      <c r="J121" s="8"/>
      <c r="K121">
        <v>11.2</v>
      </c>
      <c r="L121" s="8">
        <v>3</v>
      </c>
      <c r="M121"/>
      <c r="N121" s="28">
        <f>(K121-K120)/K120</f>
        <v>-0.20000000000000004</v>
      </c>
      <c r="O121">
        <v>23</v>
      </c>
      <c r="P121" s="28">
        <f>(O121-O120)/O120</f>
        <v>-0.3235294117647059</v>
      </c>
      <c r="Q121" s="8">
        <v>3</v>
      </c>
      <c r="R121" s="12">
        <v>0</v>
      </c>
      <c r="S121">
        <v>15.1</v>
      </c>
      <c r="T121" s="28">
        <f>(S121-S120)/S120</f>
        <v>-0.13714285714285715</v>
      </c>
      <c r="U121"/>
      <c r="V121"/>
      <c r="W121" s="49" t="s">
        <v>231</v>
      </c>
      <c r="X121" s="49" t="s">
        <v>231</v>
      </c>
      <c r="Y121" s="8">
        <v>0</v>
      </c>
      <c r="Z121" s="8">
        <v>0</v>
      </c>
      <c r="AA121" t="s">
        <v>131</v>
      </c>
      <c r="AB121"/>
      <c r="AC121">
        <v>101</v>
      </c>
      <c r="AD121">
        <v>85</v>
      </c>
      <c r="AE121">
        <v>123</v>
      </c>
      <c r="AF121">
        <v>104</v>
      </c>
      <c r="AG121">
        <v>59</v>
      </c>
      <c r="AH121">
        <v>12</v>
      </c>
      <c r="AI121">
        <v>14</v>
      </c>
      <c r="AJ121">
        <v>18</v>
      </c>
      <c r="AK121">
        <v>43</v>
      </c>
      <c r="AL121">
        <v>63</v>
      </c>
      <c r="AM121"/>
      <c r="AN121">
        <v>20</v>
      </c>
      <c r="AO121">
        <v>16</v>
      </c>
      <c r="AP121">
        <v>23</v>
      </c>
      <c r="AQ121">
        <v>20</v>
      </c>
      <c r="AR121">
        <v>11</v>
      </c>
      <c r="AS121">
        <v>2</v>
      </c>
      <c r="AT121">
        <v>3</v>
      </c>
      <c r="AU121">
        <v>3</v>
      </c>
      <c r="AV121">
        <v>9</v>
      </c>
      <c r="AW121">
        <v>13</v>
      </c>
      <c r="AX121"/>
      <c r="AY121"/>
      <c r="AZ121">
        <f t="shared" si="105"/>
        <v>17.25</v>
      </c>
      <c r="BA121">
        <f t="shared" si="106"/>
        <v>18.75</v>
      </c>
      <c r="BB121">
        <f t="shared" si="106"/>
        <v>20.5</v>
      </c>
      <c r="BC121">
        <f t="shared" si="106"/>
        <v>18.5</v>
      </c>
      <c r="BD121">
        <f t="shared" si="106"/>
        <v>11</v>
      </c>
      <c r="BE121">
        <f t="shared" si="106"/>
        <v>4.5</v>
      </c>
      <c r="BF121">
        <f t="shared" si="106"/>
        <v>2.75</v>
      </c>
      <c r="BG121">
        <f t="shared" si="106"/>
        <v>4.5</v>
      </c>
      <c r="BH121">
        <f t="shared" si="106"/>
        <v>8.5</v>
      </c>
      <c r="BI121">
        <f t="shared" si="107"/>
        <v>13.75</v>
      </c>
      <c r="BJ121"/>
      <c r="BK121"/>
      <c r="BL121">
        <v>16</v>
      </c>
      <c r="BM121">
        <v>14</v>
      </c>
      <c r="BN121">
        <v>20</v>
      </c>
      <c r="BO121">
        <v>17</v>
      </c>
      <c r="BP121">
        <v>9</v>
      </c>
      <c r="BQ121">
        <v>2</v>
      </c>
      <c r="BR121">
        <v>2</v>
      </c>
      <c r="BS121">
        <v>3</v>
      </c>
      <c r="BT121">
        <v>7</v>
      </c>
      <c r="BU121">
        <v>10</v>
      </c>
      <c r="BV121"/>
      <c r="BW121" t="s">
        <v>48</v>
      </c>
      <c r="BX121" t="s">
        <v>60</v>
      </c>
      <c r="BY121">
        <f t="shared" si="108"/>
        <v>20</v>
      </c>
      <c r="BZ121">
        <f t="shared" si="109"/>
        <v>2</v>
      </c>
      <c r="CA121" s="27">
        <f t="shared" si="110"/>
        <v>6.5</v>
      </c>
      <c r="CB121"/>
      <c r="CC121">
        <f t="shared" si="111"/>
        <v>1</v>
      </c>
      <c r="CD121">
        <f t="shared" si="111"/>
        <v>1</v>
      </c>
      <c r="CE121">
        <f t="shared" si="111"/>
        <v>1</v>
      </c>
      <c r="CF121">
        <f t="shared" si="111"/>
        <v>1</v>
      </c>
      <c r="CG121">
        <f t="shared" si="111"/>
        <v>1</v>
      </c>
      <c r="CH121">
        <f t="shared" si="111"/>
        <v>0</v>
      </c>
      <c r="CI121">
        <f t="shared" si="111"/>
        <v>0</v>
      </c>
      <c r="CJ121">
        <f t="shared" si="111"/>
        <v>0</v>
      </c>
      <c r="CK121">
        <f t="shared" si="111"/>
        <v>1</v>
      </c>
      <c r="CL121">
        <f t="shared" si="111"/>
        <v>1</v>
      </c>
      <c r="CM121" t="s">
        <v>131</v>
      </c>
      <c r="CN121"/>
      <c r="CO121">
        <f>MAX(AZ121:BI121)</f>
        <v>20.5</v>
      </c>
      <c r="CP121">
        <f>MIN(AZ121:BI121)</f>
        <v>2.75</v>
      </c>
      <c r="CQ121" s="27">
        <f>(CO121-CP121)/4+CP121</f>
        <v>7.1875</v>
      </c>
      <c r="CR121"/>
      <c r="CS121">
        <f t="shared" si="112"/>
        <v>1</v>
      </c>
      <c r="CT121">
        <f t="shared" si="112"/>
        <v>1</v>
      </c>
      <c r="CU121">
        <f t="shared" si="112"/>
        <v>1</v>
      </c>
      <c r="CV121">
        <f t="shared" si="112"/>
        <v>1</v>
      </c>
      <c r="CW121">
        <f t="shared" si="112"/>
        <v>1</v>
      </c>
      <c r="CX121">
        <f t="shared" si="112"/>
        <v>0</v>
      </c>
      <c r="CY121">
        <f t="shared" si="112"/>
        <v>0</v>
      </c>
      <c r="CZ121">
        <f t="shared" si="112"/>
        <v>0</v>
      </c>
      <c r="DA121">
        <f t="shared" si="112"/>
        <v>1</v>
      </c>
      <c r="DB121">
        <f t="shared" si="112"/>
        <v>1</v>
      </c>
      <c r="DC121" s="8">
        <f t="shared" si="60"/>
        <v>7</v>
      </c>
      <c r="DD121" t="s">
        <v>131</v>
      </c>
      <c r="DE121" s="8">
        <v>456</v>
      </c>
      <c r="DF121" s="103"/>
      <c r="DG121" s="53"/>
      <c r="DH121" s="53"/>
      <c r="DI121" s="53"/>
      <c r="DJ121" s="53"/>
      <c r="DK121" s="53"/>
      <c r="DL121" s="53"/>
      <c r="DP121" s="53"/>
      <c r="DQ121" s="55"/>
      <c r="EJ121" s="53"/>
      <c r="EK121" s="55"/>
    </row>
    <row r="122" spans="1:145" s="5" customFormat="1" ht="12.75">
      <c r="A122" s="53">
        <v>16</v>
      </c>
      <c r="B122" s="74">
        <v>456</v>
      </c>
      <c r="C122" t="s">
        <v>45</v>
      </c>
      <c r="D122" s="5" t="s">
        <v>327</v>
      </c>
      <c r="E122" s="5" t="s">
        <v>395</v>
      </c>
      <c r="F122" s="53">
        <v>14.5</v>
      </c>
      <c r="G122" s="53">
        <v>0.5</v>
      </c>
      <c r="H122" s="74">
        <v>586</v>
      </c>
      <c r="I122" s="74">
        <v>51</v>
      </c>
      <c r="J122" s="74"/>
      <c r="K122" s="77">
        <v>12.2</v>
      </c>
      <c r="L122" s="74">
        <v>4</v>
      </c>
      <c r="M122" s="77"/>
      <c r="N122" s="28">
        <f>(K122-K120)/K120</f>
        <v>-0.12857142857142861</v>
      </c>
      <c r="O122" s="5">
        <v>27</v>
      </c>
      <c r="P122" s="28">
        <f>(O122-O120)/O120</f>
        <v>-0.20588235294117646</v>
      </c>
      <c r="Q122" s="74">
        <v>1</v>
      </c>
      <c r="R122" s="12">
        <v>2</v>
      </c>
      <c r="S122" s="77">
        <v>15.6</v>
      </c>
      <c r="T122" s="28">
        <f>(S122-S120)/S120</f>
        <v>-0.1085714285714286</v>
      </c>
      <c r="W122" s="5" t="s">
        <v>198</v>
      </c>
      <c r="X122" s="5" t="s">
        <v>198</v>
      </c>
      <c r="Y122" s="8">
        <v>0</v>
      </c>
      <c r="Z122" s="53" t="s">
        <v>73</v>
      </c>
      <c r="AA122" s="5" t="s">
        <v>395</v>
      </c>
      <c r="AC122" s="77">
        <v>129</v>
      </c>
      <c r="AD122" s="77">
        <v>88</v>
      </c>
      <c r="AE122" s="77">
        <v>106</v>
      </c>
      <c r="AF122" s="77">
        <v>87</v>
      </c>
      <c r="AG122" s="77">
        <v>56</v>
      </c>
      <c r="AH122" s="77">
        <v>10</v>
      </c>
      <c r="AI122" s="77">
        <v>9</v>
      </c>
      <c r="AJ122" s="77">
        <v>17</v>
      </c>
      <c r="AK122" s="77">
        <v>28</v>
      </c>
      <c r="AL122" s="77">
        <v>56</v>
      </c>
      <c r="AN122" s="5">
        <v>27</v>
      </c>
      <c r="AO122" s="5">
        <v>18</v>
      </c>
      <c r="AP122" s="5">
        <v>22</v>
      </c>
      <c r="AQ122" s="5">
        <v>18</v>
      </c>
      <c r="AR122" s="5">
        <v>11</v>
      </c>
      <c r="AS122" s="5">
        <v>2</v>
      </c>
      <c r="AT122" s="5">
        <v>1</v>
      </c>
      <c r="AU122" s="5">
        <v>3</v>
      </c>
      <c r="AV122" s="5">
        <v>5</v>
      </c>
      <c r="AW122" s="5">
        <v>12</v>
      </c>
      <c r="AX122"/>
      <c r="AY122"/>
      <c r="AZ122">
        <f t="shared" si="105"/>
        <v>21</v>
      </c>
      <c r="BA122">
        <f t="shared" si="106"/>
        <v>21.25</v>
      </c>
      <c r="BB122">
        <f t="shared" si="106"/>
        <v>20</v>
      </c>
      <c r="BC122">
        <f t="shared" si="106"/>
        <v>17.25</v>
      </c>
      <c r="BD122">
        <f t="shared" si="106"/>
        <v>10.5</v>
      </c>
      <c r="BE122">
        <f t="shared" si="106"/>
        <v>4</v>
      </c>
      <c r="BF122">
        <f t="shared" si="106"/>
        <v>1.75</v>
      </c>
      <c r="BG122">
        <f t="shared" si="106"/>
        <v>3</v>
      </c>
      <c r="BH122">
        <f t="shared" si="106"/>
        <v>6.25</v>
      </c>
      <c r="BI122">
        <f t="shared" si="107"/>
        <v>14</v>
      </c>
      <c r="BJ122"/>
      <c r="BL122" s="5">
        <v>22</v>
      </c>
      <c r="BM122" s="5">
        <v>15</v>
      </c>
      <c r="BN122" s="5">
        <v>18</v>
      </c>
      <c r="BO122" s="5">
        <v>15</v>
      </c>
      <c r="BP122" s="5">
        <v>10</v>
      </c>
      <c r="BQ122" s="5">
        <v>2</v>
      </c>
      <c r="BR122" s="5">
        <v>2</v>
      </c>
      <c r="BS122" s="5">
        <v>3</v>
      </c>
      <c r="BT122" s="5">
        <v>5</v>
      </c>
      <c r="BU122" s="5">
        <v>10</v>
      </c>
      <c r="BW122" t="s">
        <v>48</v>
      </c>
      <c r="BX122" t="s">
        <v>60</v>
      </c>
      <c r="BY122">
        <f t="shared" si="108"/>
        <v>22</v>
      </c>
      <c r="BZ122">
        <f t="shared" si="109"/>
        <v>2</v>
      </c>
      <c r="CA122" s="27">
        <f t="shared" si="110"/>
        <v>7</v>
      </c>
      <c r="CC122">
        <f t="shared" si="111"/>
        <v>1</v>
      </c>
      <c r="CD122">
        <f t="shared" si="111"/>
        <v>1</v>
      </c>
      <c r="CE122">
        <f t="shared" si="111"/>
        <v>1</v>
      </c>
      <c r="CF122">
        <f t="shared" si="111"/>
        <v>1</v>
      </c>
      <c r="CG122">
        <f t="shared" si="111"/>
        <v>1</v>
      </c>
      <c r="CH122">
        <f t="shared" si="111"/>
        <v>0</v>
      </c>
      <c r="CI122">
        <f t="shared" si="111"/>
        <v>0</v>
      </c>
      <c r="CJ122">
        <f t="shared" si="111"/>
        <v>0</v>
      </c>
      <c r="CK122">
        <f t="shared" si="111"/>
        <v>0</v>
      </c>
      <c r="CL122">
        <f t="shared" si="111"/>
        <v>1</v>
      </c>
      <c r="CM122" s="5" t="s">
        <v>395</v>
      </c>
      <c r="CO122">
        <f>MAX(AZ122:BI122)</f>
        <v>21.25</v>
      </c>
      <c r="CP122">
        <f>MIN(AZ122:BI122)</f>
        <v>1.75</v>
      </c>
      <c r="CQ122" s="27">
        <f>(CO122-CP122)/4+CP122</f>
        <v>6.625</v>
      </c>
      <c r="CR122"/>
      <c r="CS122">
        <f t="shared" si="112"/>
        <v>1</v>
      </c>
      <c r="CT122">
        <f t="shared" si="112"/>
        <v>1</v>
      </c>
      <c r="CU122">
        <f t="shared" si="112"/>
        <v>1</v>
      </c>
      <c r="CV122">
        <f t="shared" si="112"/>
        <v>1</v>
      </c>
      <c r="CW122">
        <f t="shared" si="112"/>
        <v>1</v>
      </c>
      <c r="CX122">
        <f t="shared" si="112"/>
        <v>0</v>
      </c>
      <c r="CY122">
        <f t="shared" si="112"/>
        <v>0</v>
      </c>
      <c r="CZ122">
        <f t="shared" si="112"/>
        <v>0</v>
      </c>
      <c r="DA122">
        <f t="shared" si="112"/>
        <v>0</v>
      </c>
      <c r="DB122">
        <f t="shared" si="112"/>
        <v>1</v>
      </c>
      <c r="DC122" s="8">
        <f t="shared" si="60"/>
        <v>6</v>
      </c>
      <c r="DD122" s="5" t="s">
        <v>395</v>
      </c>
      <c r="DE122" s="74">
        <v>456</v>
      </c>
      <c r="DF122" s="74"/>
      <c r="DG122" s="53"/>
      <c r="DH122" s="53"/>
      <c r="DI122" s="53"/>
      <c r="DJ122" s="53"/>
      <c r="DK122" s="53"/>
      <c r="DL122" s="53"/>
      <c r="DP122" s="53"/>
      <c r="DQ122" s="55"/>
      <c r="EJ122" s="53"/>
      <c r="EK122" s="55"/>
      <c r="EO122" s="78"/>
    </row>
    <row r="123" spans="1:141" s="5" customFormat="1" ht="12.75">
      <c r="A123" s="53">
        <v>16</v>
      </c>
      <c r="B123" s="74">
        <v>456</v>
      </c>
      <c r="C123" t="s">
        <v>45</v>
      </c>
      <c r="D123" s="5" t="s">
        <v>326</v>
      </c>
      <c r="E123" t="s">
        <v>396</v>
      </c>
      <c r="F123" s="53">
        <v>18.9</v>
      </c>
      <c r="G123" s="74">
        <v>0.2</v>
      </c>
      <c r="H123" s="74">
        <v>499</v>
      </c>
      <c r="I123" s="74">
        <v>45</v>
      </c>
      <c r="J123" s="74"/>
      <c r="K123" s="77">
        <v>12.9</v>
      </c>
      <c r="L123" s="74">
        <v>2</v>
      </c>
      <c r="M123" s="77"/>
      <c r="N123" s="28">
        <f>(K123-K120)/K120</f>
        <v>-0.07857142857142854</v>
      </c>
      <c r="O123" s="5">
        <v>29</v>
      </c>
      <c r="P123" s="28">
        <f>(O123-O120)/O120</f>
        <v>-0.14705882352941177</v>
      </c>
      <c r="Q123" s="74">
        <v>1</v>
      </c>
      <c r="R123" s="12">
        <v>2</v>
      </c>
      <c r="S123" s="77">
        <v>16.5</v>
      </c>
      <c r="T123" s="28">
        <f>(S123-S120)/S120</f>
        <v>-0.05714285714285714</v>
      </c>
      <c r="W123" s="5" t="s">
        <v>198</v>
      </c>
      <c r="X123" s="5" t="s">
        <v>198</v>
      </c>
      <c r="Y123" s="8">
        <v>0</v>
      </c>
      <c r="Z123" s="53" t="s">
        <v>73</v>
      </c>
      <c r="AA123" t="s">
        <v>396</v>
      </c>
      <c r="AC123" s="77">
        <v>29</v>
      </c>
      <c r="AD123" s="77">
        <v>18</v>
      </c>
      <c r="AE123" s="77">
        <v>16</v>
      </c>
      <c r="AF123" s="77">
        <v>16</v>
      </c>
      <c r="AG123" s="77">
        <v>17</v>
      </c>
      <c r="AH123" s="77">
        <v>2</v>
      </c>
      <c r="AI123" s="77">
        <v>2</v>
      </c>
      <c r="AJ123" s="77">
        <v>1</v>
      </c>
      <c r="AK123" s="77">
        <v>6</v>
      </c>
      <c r="AL123" s="77">
        <v>16</v>
      </c>
      <c r="AN123" s="5">
        <v>29</v>
      </c>
      <c r="AO123" s="5">
        <v>18</v>
      </c>
      <c r="AP123" s="5">
        <v>16</v>
      </c>
      <c r="AQ123" s="5">
        <v>16</v>
      </c>
      <c r="AR123" s="5">
        <v>17</v>
      </c>
      <c r="AS123" s="5">
        <v>2</v>
      </c>
      <c r="AT123" s="5">
        <v>2</v>
      </c>
      <c r="AU123" s="5">
        <v>1</v>
      </c>
      <c r="AV123" s="5">
        <v>6</v>
      </c>
      <c r="AW123" s="5">
        <v>16</v>
      </c>
      <c r="AX123"/>
      <c r="AY123"/>
      <c r="AZ123">
        <f t="shared" si="105"/>
        <v>23</v>
      </c>
      <c r="BA123">
        <f t="shared" si="106"/>
        <v>20.25</v>
      </c>
      <c r="BB123">
        <f t="shared" si="106"/>
        <v>16.5</v>
      </c>
      <c r="BC123">
        <f t="shared" si="106"/>
        <v>16.25</v>
      </c>
      <c r="BD123">
        <f t="shared" si="106"/>
        <v>13</v>
      </c>
      <c r="BE123">
        <f t="shared" si="106"/>
        <v>5.75</v>
      </c>
      <c r="BF123">
        <f t="shared" si="106"/>
        <v>1.75</v>
      </c>
      <c r="BG123">
        <f t="shared" si="106"/>
        <v>2.5</v>
      </c>
      <c r="BH123">
        <f t="shared" si="106"/>
        <v>7.25</v>
      </c>
      <c r="BI123">
        <f t="shared" si="107"/>
        <v>16.75</v>
      </c>
      <c r="BJ123"/>
      <c r="BL123" s="5">
        <v>23</v>
      </c>
      <c r="BM123" s="5">
        <v>15</v>
      </c>
      <c r="BN123" s="5">
        <v>13</v>
      </c>
      <c r="BO123" s="5">
        <v>13</v>
      </c>
      <c r="BP123" s="5">
        <v>14</v>
      </c>
      <c r="BQ123" s="5">
        <v>2</v>
      </c>
      <c r="BR123" s="5">
        <v>2</v>
      </c>
      <c r="BS123" s="5">
        <v>1</v>
      </c>
      <c r="BT123" s="5">
        <v>5</v>
      </c>
      <c r="BU123" s="5">
        <v>13</v>
      </c>
      <c r="BW123" t="s">
        <v>48</v>
      </c>
      <c r="BX123" t="s">
        <v>60</v>
      </c>
      <c r="BY123">
        <f t="shared" si="108"/>
        <v>23</v>
      </c>
      <c r="BZ123">
        <f t="shared" si="109"/>
        <v>1</v>
      </c>
      <c r="CA123" s="27">
        <f t="shared" si="110"/>
        <v>6.5</v>
      </c>
      <c r="CC123">
        <f t="shared" si="111"/>
        <v>1</v>
      </c>
      <c r="CD123">
        <f t="shared" si="111"/>
        <v>1</v>
      </c>
      <c r="CE123">
        <f t="shared" si="111"/>
        <v>1</v>
      </c>
      <c r="CF123">
        <f t="shared" si="111"/>
        <v>1</v>
      </c>
      <c r="CG123">
        <f t="shared" si="111"/>
        <v>1</v>
      </c>
      <c r="CH123">
        <f t="shared" si="111"/>
        <v>0</v>
      </c>
      <c r="CI123">
        <f t="shared" si="111"/>
        <v>0</v>
      </c>
      <c r="CJ123">
        <f t="shared" si="111"/>
        <v>0</v>
      </c>
      <c r="CK123">
        <f t="shared" si="111"/>
        <v>0</v>
      </c>
      <c r="CL123">
        <f t="shared" si="111"/>
        <v>1</v>
      </c>
      <c r="CM123" t="s">
        <v>396</v>
      </c>
      <c r="CO123">
        <f>MAX(AZ123:BI123)</f>
        <v>23</v>
      </c>
      <c r="CP123">
        <f>MIN(AZ123:BI123)</f>
        <v>1.75</v>
      </c>
      <c r="CQ123" s="27">
        <f>(CO123-CP123)/4+CP123</f>
        <v>7.0625</v>
      </c>
      <c r="CR123"/>
      <c r="CS123">
        <f t="shared" si="112"/>
        <v>1</v>
      </c>
      <c r="CT123">
        <f t="shared" si="112"/>
        <v>1</v>
      </c>
      <c r="CU123">
        <f t="shared" si="112"/>
        <v>1</v>
      </c>
      <c r="CV123">
        <f t="shared" si="112"/>
        <v>1</v>
      </c>
      <c r="CW123">
        <f t="shared" si="112"/>
        <v>1</v>
      </c>
      <c r="CX123">
        <f t="shared" si="112"/>
        <v>0</v>
      </c>
      <c r="CY123">
        <f t="shared" si="112"/>
        <v>0</v>
      </c>
      <c r="CZ123">
        <f t="shared" si="112"/>
        <v>0</v>
      </c>
      <c r="DA123">
        <f t="shared" si="112"/>
        <v>1</v>
      </c>
      <c r="DB123">
        <f t="shared" si="112"/>
        <v>1</v>
      </c>
      <c r="DC123" s="8">
        <f t="shared" si="60"/>
        <v>7</v>
      </c>
      <c r="DD123" t="s">
        <v>396</v>
      </c>
      <c r="DE123" s="74">
        <v>456</v>
      </c>
      <c r="DF123" s="74"/>
      <c r="DG123" s="53"/>
      <c r="DH123" s="53"/>
      <c r="DI123" s="53"/>
      <c r="DJ123" s="53"/>
      <c r="DK123" s="53"/>
      <c r="DL123" s="53"/>
      <c r="DP123" s="53"/>
      <c r="DQ123" s="55"/>
      <c r="EJ123" s="53"/>
      <c r="EK123" s="55"/>
    </row>
    <row r="124" spans="1:144" s="5" customFormat="1" ht="12.75">
      <c r="A124" s="33"/>
      <c r="B124" s="33"/>
      <c r="C124" s="3"/>
      <c r="D124" s="3"/>
      <c r="E124" s="3"/>
      <c r="F124" s="33"/>
      <c r="G124" s="33"/>
      <c r="H124" s="33"/>
      <c r="I124" s="33"/>
      <c r="J124" s="33"/>
      <c r="K124" s="3"/>
      <c r="L124" s="33"/>
      <c r="M124" s="3"/>
      <c r="N124" s="88"/>
      <c r="O124" s="3" t="s">
        <v>51</v>
      </c>
      <c r="P124" s="88"/>
      <c r="Q124" s="33"/>
      <c r="R124" s="36"/>
      <c r="S124" s="3"/>
      <c r="T124" s="88"/>
      <c r="U124" s="3"/>
      <c r="V124" s="3"/>
      <c r="W124" s="3"/>
      <c r="X124" s="3"/>
      <c r="Y124" s="3"/>
      <c r="Z124" s="3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87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 s="8" t="s">
        <v>51</v>
      </c>
      <c r="DD124" s="3"/>
      <c r="DE124" s="33"/>
      <c r="DF124" s="74"/>
      <c r="DG124" s="53"/>
      <c r="DH124" s="53"/>
      <c r="DI124" s="53"/>
      <c r="DJ124" s="53"/>
      <c r="DK124" s="53"/>
      <c r="DL124" s="53"/>
      <c r="DP124" s="53"/>
      <c r="DQ124" s="55"/>
      <c r="EJ124" s="53"/>
      <c r="EK124" s="55"/>
      <c r="EN124" s="78"/>
    </row>
    <row r="125" spans="1:141" s="5" customFormat="1" ht="12.75">
      <c r="A125" s="53"/>
      <c r="B125" s="8"/>
      <c r="C125"/>
      <c r="D125"/>
      <c r="E125"/>
      <c r="F125" s="8"/>
      <c r="G125" s="8"/>
      <c r="H125" s="8"/>
      <c r="I125" s="8"/>
      <c r="J125" s="8"/>
      <c r="K125"/>
      <c r="L125" s="8"/>
      <c r="M125"/>
      <c r="N125" s="40"/>
      <c r="O125" t="s">
        <v>51</v>
      </c>
      <c r="P125" s="40"/>
      <c r="Q125" s="8"/>
      <c r="R125" s="12"/>
      <c r="S125"/>
      <c r="T125" s="40"/>
      <c r="U125"/>
      <c r="V125"/>
      <c r="W125"/>
      <c r="X125"/>
      <c r="Y125"/>
      <c r="Z125" s="8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 s="27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 s="8" t="s">
        <v>51</v>
      </c>
      <c r="DD125"/>
      <c r="DE125" s="8"/>
      <c r="DF125" s="103"/>
      <c r="DG125" s="53"/>
      <c r="DH125" s="53"/>
      <c r="DI125" s="53"/>
      <c r="DJ125" s="53"/>
      <c r="DK125" s="53"/>
      <c r="DL125" s="53"/>
      <c r="DP125" s="53"/>
      <c r="DQ125" s="55"/>
      <c r="EJ125" s="53"/>
      <c r="EK125" s="55"/>
    </row>
    <row r="126" spans="1:141" s="5" customFormat="1" ht="12.75">
      <c r="A126" s="53">
        <v>17</v>
      </c>
      <c r="B126" s="8">
        <v>457</v>
      </c>
      <c r="C126" t="s">
        <v>45</v>
      </c>
      <c r="D126" t="s">
        <v>328</v>
      </c>
      <c r="E126" t="s">
        <v>47</v>
      </c>
      <c r="F126" s="8">
        <v>6.9</v>
      </c>
      <c r="G126" s="8">
        <v>4.8</v>
      </c>
      <c r="H126" s="8">
        <v>583</v>
      </c>
      <c r="I126" s="8">
        <v>45</v>
      </c>
      <c r="J126" s="8"/>
      <c r="K126">
        <v>20</v>
      </c>
      <c r="L126" s="8">
        <v>11</v>
      </c>
      <c r="M126" s="23">
        <f>(K126-F126)/F126</f>
        <v>1.898550724637681</v>
      </c>
      <c r="N126" s="40"/>
      <c r="O126">
        <v>53</v>
      </c>
      <c r="P126" s="40"/>
      <c r="Q126" s="8">
        <v>5</v>
      </c>
      <c r="R126" s="12"/>
      <c r="S126">
        <v>26.4</v>
      </c>
      <c r="T126" s="40"/>
      <c r="U126"/>
      <c r="V126"/>
      <c r="W126"/>
      <c r="X126"/>
      <c r="Y126"/>
      <c r="Z126" s="8"/>
      <c r="AA126" t="s">
        <v>47</v>
      </c>
      <c r="AB126"/>
      <c r="AC126">
        <v>5</v>
      </c>
      <c r="AD126">
        <v>12</v>
      </c>
      <c r="AE126">
        <v>20</v>
      </c>
      <c r="AF126">
        <v>47</v>
      </c>
      <c r="AG126">
        <v>144</v>
      </c>
      <c r="AH126">
        <v>172</v>
      </c>
      <c r="AI126">
        <v>139</v>
      </c>
      <c r="AJ126">
        <v>39</v>
      </c>
      <c r="AK126">
        <v>5</v>
      </c>
      <c r="AL126">
        <v>0</v>
      </c>
      <c r="AM126"/>
      <c r="AN126">
        <v>2</v>
      </c>
      <c r="AO126">
        <v>5</v>
      </c>
      <c r="AP126">
        <v>7</v>
      </c>
      <c r="AQ126">
        <v>16</v>
      </c>
      <c r="AR126">
        <v>46</v>
      </c>
      <c r="AS126">
        <v>53</v>
      </c>
      <c r="AT126">
        <v>42</v>
      </c>
      <c r="AU126">
        <v>17</v>
      </c>
      <c r="AV126">
        <v>1</v>
      </c>
      <c r="AW126">
        <v>0</v>
      </c>
      <c r="AX126"/>
      <c r="AY126"/>
      <c r="AZ126">
        <f aca="true" t="shared" si="113" ref="AZ126:AZ131">(AW126+2*AN126+AO126)/4</f>
        <v>2.25</v>
      </c>
      <c r="BA126">
        <f aca="true" t="shared" si="114" ref="BA126:BH131">(AN126+2*AO126+AP126)/4</f>
        <v>4.75</v>
      </c>
      <c r="BB126">
        <f t="shared" si="114"/>
        <v>8.75</v>
      </c>
      <c r="BC126">
        <f t="shared" si="114"/>
        <v>21.25</v>
      </c>
      <c r="BD126">
        <f t="shared" si="114"/>
        <v>40.25</v>
      </c>
      <c r="BE126">
        <f t="shared" si="114"/>
        <v>48.5</v>
      </c>
      <c r="BF126">
        <f t="shared" si="114"/>
        <v>38.5</v>
      </c>
      <c r="BG126">
        <f t="shared" si="114"/>
        <v>19.25</v>
      </c>
      <c r="BH126">
        <f t="shared" si="114"/>
        <v>4.75</v>
      </c>
      <c r="BI126">
        <f aca="true" t="shared" si="115" ref="BI126:BI131">(AV126+2*AW126+AN126)/4</f>
        <v>0.75</v>
      </c>
      <c r="BJ126"/>
      <c r="BK126"/>
      <c r="BL126">
        <v>1</v>
      </c>
      <c r="BM126">
        <v>2</v>
      </c>
      <c r="BN126">
        <v>3</v>
      </c>
      <c r="BO126">
        <v>8</v>
      </c>
      <c r="BP126">
        <v>25</v>
      </c>
      <c r="BQ126">
        <v>30</v>
      </c>
      <c r="BR126">
        <v>24</v>
      </c>
      <c r="BS126">
        <v>7</v>
      </c>
      <c r="BT126">
        <v>1</v>
      </c>
      <c r="BU126">
        <v>0</v>
      </c>
      <c r="BV126"/>
      <c r="BW126" t="s">
        <v>48</v>
      </c>
      <c r="BX126" t="s">
        <v>60</v>
      </c>
      <c r="BY126">
        <f aca="true" t="shared" si="116" ref="BY126:BY131">MAX(BL126:BU126)</f>
        <v>30</v>
      </c>
      <c r="BZ126">
        <f aca="true" t="shared" si="117" ref="BZ126:BZ131">MIN(BL126:BU126)</f>
        <v>0</v>
      </c>
      <c r="CA126" s="27">
        <f aca="true" t="shared" si="118" ref="CA126:CA131">(BY126-BZ126)/4+BZ126</f>
        <v>7.5</v>
      </c>
      <c r="CB126"/>
      <c r="CC126">
        <f aca="true" t="shared" si="119" ref="CC126:CL131">IF(BL126&gt;$CA126,1,0)</f>
        <v>0</v>
      </c>
      <c r="CD126">
        <f t="shared" si="119"/>
        <v>0</v>
      </c>
      <c r="CE126">
        <f t="shared" si="119"/>
        <v>0</v>
      </c>
      <c r="CF126">
        <f t="shared" si="119"/>
        <v>1</v>
      </c>
      <c r="CG126">
        <f t="shared" si="119"/>
        <v>1</v>
      </c>
      <c r="CH126">
        <f t="shared" si="119"/>
        <v>1</v>
      </c>
      <c r="CI126">
        <f t="shared" si="119"/>
        <v>1</v>
      </c>
      <c r="CJ126">
        <f t="shared" si="119"/>
        <v>0</v>
      </c>
      <c r="CK126">
        <f t="shared" si="119"/>
        <v>0</v>
      </c>
      <c r="CL126">
        <f t="shared" si="119"/>
        <v>0</v>
      </c>
      <c r="CM126" t="s">
        <v>47</v>
      </c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 s="8" t="s">
        <v>51</v>
      </c>
      <c r="DD126" t="s">
        <v>47</v>
      </c>
      <c r="DE126" s="8">
        <v>457</v>
      </c>
      <c r="DF126" s="103"/>
      <c r="DG126" s="53"/>
      <c r="DH126" s="53"/>
      <c r="DI126" s="53"/>
      <c r="DJ126" s="53"/>
      <c r="DK126" s="53"/>
      <c r="DL126" s="53"/>
      <c r="DP126" s="53"/>
      <c r="DQ126" s="55"/>
      <c r="EJ126" s="53"/>
      <c r="EK126" s="55"/>
    </row>
    <row r="127" spans="1:141" s="5" customFormat="1" ht="12.75">
      <c r="A127" s="8">
        <v>17</v>
      </c>
      <c r="B127" s="8">
        <v>457</v>
      </c>
      <c r="C127" t="s">
        <v>45</v>
      </c>
      <c r="D127" t="s">
        <v>329</v>
      </c>
      <c r="E127" t="s">
        <v>47</v>
      </c>
      <c r="F127" s="8">
        <v>16.5</v>
      </c>
      <c r="G127" s="8">
        <v>0.4</v>
      </c>
      <c r="H127" s="8">
        <v>1616</v>
      </c>
      <c r="I127" s="8">
        <v>62</v>
      </c>
      <c r="J127" s="8"/>
      <c r="K127">
        <v>37.3</v>
      </c>
      <c r="L127" s="8">
        <v>10</v>
      </c>
      <c r="M127" s="23">
        <f>(K127-F127)/F127</f>
        <v>1.2606060606060605</v>
      </c>
      <c r="N127" s="40"/>
      <c r="O127">
        <v>87</v>
      </c>
      <c r="P127" s="40"/>
      <c r="Q127" s="8">
        <v>5</v>
      </c>
      <c r="R127" s="12"/>
      <c r="S127">
        <v>19.8</v>
      </c>
      <c r="T127" s="40"/>
      <c r="U127"/>
      <c r="V127"/>
      <c r="W127"/>
      <c r="X127"/>
      <c r="Y127"/>
      <c r="Z127" s="8"/>
      <c r="AA127" t="s">
        <v>47</v>
      </c>
      <c r="AB127"/>
      <c r="AC127">
        <v>4</v>
      </c>
      <c r="AD127">
        <v>67</v>
      </c>
      <c r="AE127">
        <v>106</v>
      </c>
      <c r="AF127">
        <v>171</v>
      </c>
      <c r="AG127">
        <v>306</v>
      </c>
      <c r="AH127">
        <v>378</v>
      </c>
      <c r="AI127">
        <v>301</v>
      </c>
      <c r="AJ127">
        <v>209</v>
      </c>
      <c r="AK127">
        <v>71</v>
      </c>
      <c r="AL127">
        <v>3</v>
      </c>
      <c r="AM127"/>
      <c r="AN127">
        <v>1</v>
      </c>
      <c r="AO127">
        <v>15</v>
      </c>
      <c r="AP127">
        <v>24</v>
      </c>
      <c r="AQ127">
        <v>39</v>
      </c>
      <c r="AR127">
        <v>69</v>
      </c>
      <c r="AS127">
        <v>87</v>
      </c>
      <c r="AT127">
        <v>69</v>
      </c>
      <c r="AU127">
        <v>47</v>
      </c>
      <c r="AV127">
        <v>16</v>
      </c>
      <c r="AW127">
        <v>0</v>
      </c>
      <c r="AX127"/>
      <c r="AY127"/>
      <c r="AZ127">
        <f t="shared" si="113"/>
        <v>4.25</v>
      </c>
      <c r="BA127">
        <f t="shared" si="114"/>
        <v>13.75</v>
      </c>
      <c r="BB127">
        <f t="shared" si="114"/>
        <v>25.5</v>
      </c>
      <c r="BC127">
        <f t="shared" si="114"/>
        <v>42.75</v>
      </c>
      <c r="BD127">
        <f t="shared" si="114"/>
        <v>66</v>
      </c>
      <c r="BE127">
        <f t="shared" si="114"/>
        <v>78</v>
      </c>
      <c r="BF127">
        <f t="shared" si="114"/>
        <v>68</v>
      </c>
      <c r="BG127">
        <f t="shared" si="114"/>
        <v>44.75</v>
      </c>
      <c r="BH127">
        <f t="shared" si="114"/>
        <v>19.75</v>
      </c>
      <c r="BI127">
        <f t="shared" si="115"/>
        <v>4.25</v>
      </c>
      <c r="BJ127"/>
      <c r="BK127"/>
      <c r="BL127">
        <v>0</v>
      </c>
      <c r="BM127">
        <v>4</v>
      </c>
      <c r="BN127">
        <v>7</v>
      </c>
      <c r="BO127">
        <v>11</v>
      </c>
      <c r="BP127">
        <v>19</v>
      </c>
      <c r="BQ127">
        <v>23</v>
      </c>
      <c r="BR127">
        <v>19</v>
      </c>
      <c r="BS127">
        <v>13</v>
      </c>
      <c r="BT127">
        <v>4</v>
      </c>
      <c r="BU127">
        <v>1</v>
      </c>
      <c r="BV127"/>
      <c r="BW127" t="s">
        <v>48</v>
      </c>
      <c r="BX127" t="s">
        <v>60</v>
      </c>
      <c r="BY127">
        <f t="shared" si="116"/>
        <v>23</v>
      </c>
      <c r="BZ127">
        <f t="shared" si="117"/>
        <v>0</v>
      </c>
      <c r="CA127" s="27">
        <f t="shared" si="118"/>
        <v>5.75</v>
      </c>
      <c r="CB127"/>
      <c r="CC127">
        <f t="shared" si="119"/>
        <v>0</v>
      </c>
      <c r="CD127">
        <f t="shared" si="119"/>
        <v>0</v>
      </c>
      <c r="CE127">
        <f t="shared" si="119"/>
        <v>1</v>
      </c>
      <c r="CF127">
        <f t="shared" si="119"/>
        <v>1</v>
      </c>
      <c r="CG127">
        <f t="shared" si="119"/>
        <v>1</v>
      </c>
      <c r="CH127">
        <f t="shared" si="119"/>
        <v>1</v>
      </c>
      <c r="CI127">
        <f t="shared" si="119"/>
        <v>1</v>
      </c>
      <c r="CJ127">
        <f t="shared" si="119"/>
        <v>1</v>
      </c>
      <c r="CK127">
        <f t="shared" si="119"/>
        <v>0</v>
      </c>
      <c r="CL127">
        <f t="shared" si="119"/>
        <v>0</v>
      </c>
      <c r="CM127" t="s">
        <v>47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 s="8">
        <v>457</v>
      </c>
      <c r="DD127" t="s">
        <v>47</v>
      </c>
      <c r="DE127" s="8">
        <v>457</v>
      </c>
      <c r="DF127" s="103"/>
      <c r="DG127" s="53"/>
      <c r="DH127" s="53"/>
      <c r="DI127" s="53"/>
      <c r="DJ127" s="53"/>
      <c r="DK127" s="53"/>
      <c r="DL127" s="53"/>
      <c r="DP127" s="53"/>
      <c r="DQ127" s="55"/>
      <c r="EJ127" s="53"/>
      <c r="EK127" s="55"/>
    </row>
    <row r="128" spans="1:141" s="5" customFormat="1" ht="12.75">
      <c r="A128" s="8">
        <v>17</v>
      </c>
      <c r="B128" s="8">
        <v>457</v>
      </c>
      <c r="C128" t="s">
        <v>45</v>
      </c>
      <c r="D128" t="s">
        <v>330</v>
      </c>
      <c r="E128" t="s">
        <v>47</v>
      </c>
      <c r="F128" s="8">
        <v>15.1</v>
      </c>
      <c r="G128" s="8">
        <v>0.8</v>
      </c>
      <c r="H128" s="8">
        <v>1154</v>
      </c>
      <c r="I128" s="8">
        <v>42</v>
      </c>
      <c r="J128" s="8"/>
      <c r="K128">
        <v>36</v>
      </c>
      <c r="L128" s="8">
        <v>12</v>
      </c>
      <c r="M128" s="23">
        <f>(K128-F128)/F128</f>
        <v>1.3841059602649006</v>
      </c>
      <c r="N128" s="40"/>
      <c r="O128">
        <v>78</v>
      </c>
      <c r="P128" s="40"/>
      <c r="Q128" s="8">
        <v>5</v>
      </c>
      <c r="R128" s="12"/>
      <c r="S128">
        <v>18.7</v>
      </c>
      <c r="T128" s="28"/>
      <c r="U128"/>
      <c r="V128"/>
      <c r="W128"/>
      <c r="X128"/>
      <c r="Y128"/>
      <c r="Z128" s="8"/>
      <c r="AA128" t="s">
        <v>47</v>
      </c>
      <c r="AB128"/>
      <c r="AC128">
        <v>5</v>
      </c>
      <c r="AD128">
        <v>52</v>
      </c>
      <c r="AE128">
        <v>72</v>
      </c>
      <c r="AF128">
        <v>111</v>
      </c>
      <c r="AG128">
        <v>209</v>
      </c>
      <c r="AH128">
        <v>250</v>
      </c>
      <c r="AI128">
        <v>225</v>
      </c>
      <c r="AJ128">
        <v>155</v>
      </c>
      <c r="AK128">
        <v>69</v>
      </c>
      <c r="AL128">
        <v>6</v>
      </c>
      <c r="AM128"/>
      <c r="AN128">
        <v>1</v>
      </c>
      <c r="AO128">
        <v>16</v>
      </c>
      <c r="AP128">
        <v>22</v>
      </c>
      <c r="AQ128">
        <v>35</v>
      </c>
      <c r="AR128">
        <v>66</v>
      </c>
      <c r="AS128">
        <v>78</v>
      </c>
      <c r="AT128">
        <v>70</v>
      </c>
      <c r="AU128">
        <v>48</v>
      </c>
      <c r="AV128">
        <v>21</v>
      </c>
      <c r="AW128">
        <v>1</v>
      </c>
      <c r="AX128"/>
      <c r="AY128"/>
      <c r="AZ128">
        <f t="shared" si="113"/>
        <v>4.75</v>
      </c>
      <c r="BA128">
        <f t="shared" si="114"/>
        <v>13.75</v>
      </c>
      <c r="BB128">
        <f t="shared" si="114"/>
        <v>23.75</v>
      </c>
      <c r="BC128">
        <f t="shared" si="114"/>
        <v>39.5</v>
      </c>
      <c r="BD128">
        <f t="shared" si="114"/>
        <v>61.25</v>
      </c>
      <c r="BE128">
        <f t="shared" si="114"/>
        <v>73</v>
      </c>
      <c r="BF128">
        <f t="shared" si="114"/>
        <v>66.5</v>
      </c>
      <c r="BG128">
        <f t="shared" si="114"/>
        <v>46.75</v>
      </c>
      <c r="BH128">
        <f t="shared" si="114"/>
        <v>22.75</v>
      </c>
      <c r="BI128">
        <f t="shared" si="115"/>
        <v>6</v>
      </c>
      <c r="BJ128"/>
      <c r="BK128"/>
      <c r="BL128">
        <v>0</v>
      </c>
      <c r="BM128">
        <v>5</v>
      </c>
      <c r="BN128">
        <v>6</v>
      </c>
      <c r="BO128">
        <v>10</v>
      </c>
      <c r="BP128">
        <v>18</v>
      </c>
      <c r="BQ128">
        <v>22</v>
      </c>
      <c r="BR128">
        <v>19</v>
      </c>
      <c r="BS128">
        <v>13</v>
      </c>
      <c r="BT128">
        <v>6</v>
      </c>
      <c r="BU128">
        <v>1</v>
      </c>
      <c r="BV128"/>
      <c r="BW128" t="s">
        <v>48</v>
      </c>
      <c r="BX128" t="s">
        <v>60</v>
      </c>
      <c r="BY128">
        <f t="shared" si="116"/>
        <v>22</v>
      </c>
      <c r="BZ128">
        <f t="shared" si="117"/>
        <v>0</v>
      </c>
      <c r="CA128" s="27">
        <f t="shared" si="118"/>
        <v>5.5</v>
      </c>
      <c r="CB128"/>
      <c r="CC128">
        <f t="shared" si="119"/>
        <v>0</v>
      </c>
      <c r="CD128">
        <f t="shared" si="119"/>
        <v>0</v>
      </c>
      <c r="CE128">
        <f t="shared" si="119"/>
        <v>1</v>
      </c>
      <c r="CF128">
        <f t="shared" si="119"/>
        <v>1</v>
      </c>
      <c r="CG128">
        <f t="shared" si="119"/>
        <v>1</v>
      </c>
      <c r="CH128">
        <f t="shared" si="119"/>
        <v>1</v>
      </c>
      <c r="CI128">
        <f t="shared" si="119"/>
        <v>1</v>
      </c>
      <c r="CJ128">
        <f t="shared" si="119"/>
        <v>1</v>
      </c>
      <c r="CK128">
        <f t="shared" si="119"/>
        <v>1</v>
      </c>
      <c r="CL128">
        <f t="shared" si="119"/>
        <v>0</v>
      </c>
      <c r="CM128" t="s">
        <v>47</v>
      </c>
      <c r="CN128" t="s">
        <v>60</v>
      </c>
      <c r="CO128">
        <f>MAX(AZ128:BI128)</f>
        <v>73</v>
      </c>
      <c r="CP128">
        <f>MIN(AZ128:BI128)</f>
        <v>4.75</v>
      </c>
      <c r="CQ128" s="27">
        <f>(CO128-CP128)/4+CP128</f>
        <v>21.8125</v>
      </c>
      <c r="CR128"/>
      <c r="CS128">
        <f aca="true" t="shared" si="120" ref="CS128:DB131">IF(AZ128&gt;$CQ128,1,0)</f>
        <v>0</v>
      </c>
      <c r="CT128">
        <f t="shared" si="120"/>
        <v>0</v>
      </c>
      <c r="CU128">
        <f t="shared" si="120"/>
        <v>1</v>
      </c>
      <c r="CV128">
        <f t="shared" si="120"/>
        <v>1</v>
      </c>
      <c r="CW128">
        <f t="shared" si="120"/>
        <v>1</v>
      </c>
      <c r="CX128">
        <f t="shared" si="120"/>
        <v>1</v>
      </c>
      <c r="CY128">
        <f t="shared" si="120"/>
        <v>1</v>
      </c>
      <c r="CZ128">
        <f t="shared" si="120"/>
        <v>1</v>
      </c>
      <c r="DA128">
        <f t="shared" si="120"/>
        <v>1</v>
      </c>
      <c r="DB128">
        <f t="shared" si="120"/>
        <v>0</v>
      </c>
      <c r="DC128" s="8">
        <f t="shared" si="60"/>
        <v>7</v>
      </c>
      <c r="DD128" t="s">
        <v>47</v>
      </c>
      <c r="DE128" s="8">
        <v>457</v>
      </c>
      <c r="DF128" s="103"/>
      <c r="DG128" s="53"/>
      <c r="DH128" s="53"/>
      <c r="DI128" s="53"/>
      <c r="DJ128" s="53"/>
      <c r="DK128" s="53"/>
      <c r="DL128" s="53"/>
      <c r="DP128" s="53"/>
      <c r="DQ128" s="55"/>
      <c r="EJ128" s="53"/>
      <c r="EK128" s="55"/>
    </row>
    <row r="129" spans="1:141" s="5" customFormat="1" ht="12.75">
      <c r="A129" s="8">
        <v>17</v>
      </c>
      <c r="B129" s="8">
        <v>457</v>
      </c>
      <c r="C129" t="s">
        <v>45</v>
      </c>
      <c r="D129" t="s">
        <v>330</v>
      </c>
      <c r="E129" t="s">
        <v>131</v>
      </c>
      <c r="F129" s="8">
        <v>15.1</v>
      </c>
      <c r="G129" s="8">
        <v>0.8</v>
      </c>
      <c r="H129" s="8">
        <v>1765</v>
      </c>
      <c r="I129" s="8">
        <v>52</v>
      </c>
      <c r="J129" s="8"/>
      <c r="K129">
        <v>40.3</v>
      </c>
      <c r="L129" s="8">
        <v>9</v>
      </c>
      <c r="M129"/>
      <c r="N129" s="28">
        <f>(K129-K128)/K128</f>
        <v>0.11944444444444437</v>
      </c>
      <c r="O129">
        <v>86</v>
      </c>
      <c r="P129" s="28">
        <f>(O129-O128)/O128</f>
        <v>0.10256410256410256</v>
      </c>
      <c r="Q129" s="8">
        <v>6</v>
      </c>
      <c r="R129" s="12">
        <f>Q129-Q128</f>
        <v>1</v>
      </c>
      <c r="S129">
        <v>16.8</v>
      </c>
      <c r="T129" s="28">
        <f>(S129-S128)/S128</f>
        <v>-0.10160427807486624</v>
      </c>
      <c r="U129"/>
      <c r="V129"/>
      <c r="W129" s="8">
        <v>0</v>
      </c>
      <c r="X129" s="8">
        <v>0</v>
      </c>
      <c r="Y129" s="8">
        <v>0</v>
      </c>
      <c r="Z129" s="8">
        <v>0</v>
      </c>
      <c r="AA129" t="s">
        <v>131</v>
      </c>
      <c r="AB129"/>
      <c r="AC129">
        <v>38</v>
      </c>
      <c r="AD129">
        <v>92</v>
      </c>
      <c r="AE129">
        <v>82</v>
      </c>
      <c r="AF129">
        <v>134</v>
      </c>
      <c r="AG129">
        <v>256</v>
      </c>
      <c r="AH129">
        <v>375</v>
      </c>
      <c r="AI129">
        <v>353</v>
      </c>
      <c r="AJ129">
        <v>280</v>
      </c>
      <c r="AK129">
        <v>149</v>
      </c>
      <c r="AL129">
        <v>6</v>
      </c>
      <c r="AM129"/>
      <c r="AN129">
        <v>8</v>
      </c>
      <c r="AO129">
        <v>21</v>
      </c>
      <c r="AP129">
        <v>19</v>
      </c>
      <c r="AQ129">
        <v>31</v>
      </c>
      <c r="AR129">
        <v>59</v>
      </c>
      <c r="AS129">
        <v>86</v>
      </c>
      <c r="AT129">
        <v>80</v>
      </c>
      <c r="AU129">
        <v>62</v>
      </c>
      <c r="AV129">
        <v>32</v>
      </c>
      <c r="AW129">
        <v>1</v>
      </c>
      <c r="AX129"/>
      <c r="AY129"/>
      <c r="AZ129">
        <f t="shared" si="113"/>
        <v>9.5</v>
      </c>
      <c r="BA129">
        <f t="shared" si="114"/>
        <v>17.25</v>
      </c>
      <c r="BB129">
        <f t="shared" si="114"/>
        <v>22.5</v>
      </c>
      <c r="BC129">
        <f t="shared" si="114"/>
        <v>35</v>
      </c>
      <c r="BD129">
        <f t="shared" si="114"/>
        <v>58.75</v>
      </c>
      <c r="BE129">
        <f t="shared" si="114"/>
        <v>77.75</v>
      </c>
      <c r="BF129">
        <f t="shared" si="114"/>
        <v>77</v>
      </c>
      <c r="BG129">
        <f t="shared" si="114"/>
        <v>59</v>
      </c>
      <c r="BH129">
        <f t="shared" si="114"/>
        <v>31.75</v>
      </c>
      <c r="BI129">
        <f t="shared" si="115"/>
        <v>10.5</v>
      </c>
      <c r="BJ129"/>
      <c r="BK129"/>
      <c r="BL129">
        <v>2</v>
      </c>
      <c r="BM129">
        <v>5</v>
      </c>
      <c r="BN129">
        <v>5</v>
      </c>
      <c r="BO129">
        <v>8</v>
      </c>
      <c r="BP129">
        <v>15</v>
      </c>
      <c r="BQ129">
        <v>21</v>
      </c>
      <c r="BR129">
        <v>20</v>
      </c>
      <c r="BS129">
        <v>16</v>
      </c>
      <c r="BT129">
        <v>8</v>
      </c>
      <c r="BU129">
        <v>0</v>
      </c>
      <c r="BV129"/>
      <c r="BW129" t="s">
        <v>48</v>
      </c>
      <c r="BX129" t="s">
        <v>60</v>
      </c>
      <c r="BY129">
        <f t="shared" si="116"/>
        <v>21</v>
      </c>
      <c r="BZ129">
        <f t="shared" si="117"/>
        <v>0</v>
      </c>
      <c r="CA129" s="27">
        <f t="shared" si="118"/>
        <v>5.25</v>
      </c>
      <c r="CB129"/>
      <c r="CC129">
        <f t="shared" si="119"/>
        <v>0</v>
      </c>
      <c r="CD129">
        <f t="shared" si="119"/>
        <v>0</v>
      </c>
      <c r="CE129">
        <f t="shared" si="119"/>
        <v>0</v>
      </c>
      <c r="CF129">
        <f t="shared" si="119"/>
        <v>1</v>
      </c>
      <c r="CG129">
        <f t="shared" si="119"/>
        <v>1</v>
      </c>
      <c r="CH129">
        <f t="shared" si="119"/>
        <v>1</v>
      </c>
      <c r="CI129">
        <f t="shared" si="119"/>
        <v>1</v>
      </c>
      <c r="CJ129">
        <f t="shared" si="119"/>
        <v>1</v>
      </c>
      <c r="CK129">
        <f t="shared" si="119"/>
        <v>1</v>
      </c>
      <c r="CL129">
        <f t="shared" si="119"/>
        <v>0</v>
      </c>
      <c r="CM129" t="s">
        <v>131</v>
      </c>
      <c r="CN129"/>
      <c r="CO129">
        <f>MAX(AZ129:BI129)</f>
        <v>77.75</v>
      </c>
      <c r="CP129">
        <f>MIN(AZ129:BI129)</f>
        <v>9.5</v>
      </c>
      <c r="CQ129" s="27">
        <f>(CO129-CP129)/4+CP129</f>
        <v>26.5625</v>
      </c>
      <c r="CR129"/>
      <c r="CS129">
        <f t="shared" si="120"/>
        <v>0</v>
      </c>
      <c r="CT129">
        <f t="shared" si="120"/>
        <v>0</v>
      </c>
      <c r="CU129">
        <f t="shared" si="120"/>
        <v>0</v>
      </c>
      <c r="CV129">
        <f t="shared" si="120"/>
        <v>1</v>
      </c>
      <c r="CW129">
        <f t="shared" si="120"/>
        <v>1</v>
      </c>
      <c r="CX129">
        <f t="shared" si="120"/>
        <v>1</v>
      </c>
      <c r="CY129">
        <f t="shared" si="120"/>
        <v>1</v>
      </c>
      <c r="CZ129">
        <f t="shared" si="120"/>
        <v>1</v>
      </c>
      <c r="DA129">
        <f t="shared" si="120"/>
        <v>1</v>
      </c>
      <c r="DB129">
        <f t="shared" si="120"/>
        <v>0</v>
      </c>
      <c r="DC129" s="8">
        <f t="shared" si="60"/>
        <v>6</v>
      </c>
      <c r="DD129" t="s">
        <v>131</v>
      </c>
      <c r="DE129" s="8">
        <v>457</v>
      </c>
      <c r="DF129" s="103"/>
      <c r="DG129" s="53"/>
      <c r="DH129" s="53"/>
      <c r="DI129" s="53"/>
      <c r="DJ129" s="53"/>
      <c r="DK129" s="53"/>
      <c r="DL129" s="53"/>
      <c r="DP129" s="53"/>
      <c r="DQ129" s="55"/>
      <c r="EJ129" s="53"/>
      <c r="EK129" s="55"/>
    </row>
    <row r="130" spans="1:141" s="5" customFormat="1" ht="12.75">
      <c r="A130" s="8">
        <v>17</v>
      </c>
      <c r="B130" s="8">
        <v>457</v>
      </c>
      <c r="C130" t="s">
        <v>45</v>
      </c>
      <c r="D130" t="s">
        <v>329</v>
      </c>
      <c r="E130" s="5" t="s">
        <v>395</v>
      </c>
      <c r="F130" s="8">
        <v>16.5</v>
      </c>
      <c r="G130" s="8">
        <v>0.4</v>
      </c>
      <c r="H130" s="8">
        <v>454</v>
      </c>
      <c r="I130" s="8">
        <v>21</v>
      </c>
      <c r="J130" s="8"/>
      <c r="K130">
        <v>35.2</v>
      </c>
      <c r="L130" s="8">
        <v>19</v>
      </c>
      <c r="M130"/>
      <c r="N130" s="28">
        <f>(K130-K128)/K128</f>
        <v>-0.022222222222222143</v>
      </c>
      <c r="O130">
        <v>64</v>
      </c>
      <c r="P130" s="28">
        <f>(O130-O128)/O128</f>
        <v>-0.1794871794871795</v>
      </c>
      <c r="Q130" s="8">
        <v>5</v>
      </c>
      <c r="R130" s="12">
        <f>Q130-Q127</f>
        <v>0</v>
      </c>
      <c r="S130">
        <v>18.9</v>
      </c>
      <c r="T130" s="28">
        <f>(S130-S128)/S128</f>
        <v>0.010695187165775364</v>
      </c>
      <c r="U130"/>
      <c r="V130"/>
      <c r="W130" s="8">
        <v>0</v>
      </c>
      <c r="X130" s="8">
        <v>0</v>
      </c>
      <c r="Y130" s="8">
        <v>0</v>
      </c>
      <c r="Z130" s="8">
        <v>0</v>
      </c>
      <c r="AA130" s="5" t="s">
        <v>395</v>
      </c>
      <c r="AB130"/>
      <c r="AC130">
        <v>9</v>
      </c>
      <c r="AD130">
        <v>20</v>
      </c>
      <c r="AE130">
        <v>17</v>
      </c>
      <c r="AF130">
        <v>37</v>
      </c>
      <c r="AG130">
        <v>96</v>
      </c>
      <c r="AH130">
        <v>103</v>
      </c>
      <c r="AI130">
        <v>84</v>
      </c>
      <c r="AJ130">
        <v>58</v>
      </c>
      <c r="AK130">
        <v>26</v>
      </c>
      <c r="AL130">
        <v>4</v>
      </c>
      <c r="AM130"/>
      <c r="AN130">
        <v>5</v>
      </c>
      <c r="AO130">
        <v>13</v>
      </c>
      <c r="AP130">
        <v>11</v>
      </c>
      <c r="AQ130">
        <v>24</v>
      </c>
      <c r="AR130">
        <v>60</v>
      </c>
      <c r="AS130">
        <v>64</v>
      </c>
      <c r="AT130">
        <v>53</v>
      </c>
      <c r="AU130">
        <v>36</v>
      </c>
      <c r="AV130">
        <v>16</v>
      </c>
      <c r="AW130">
        <v>3</v>
      </c>
      <c r="AX130"/>
      <c r="AY130"/>
      <c r="AZ130">
        <f t="shared" si="113"/>
        <v>6.5</v>
      </c>
      <c r="BA130">
        <f t="shared" si="114"/>
        <v>10.5</v>
      </c>
      <c r="BB130">
        <f t="shared" si="114"/>
        <v>14.75</v>
      </c>
      <c r="BC130">
        <f t="shared" si="114"/>
        <v>29.75</v>
      </c>
      <c r="BD130">
        <f t="shared" si="114"/>
        <v>52</v>
      </c>
      <c r="BE130">
        <f t="shared" si="114"/>
        <v>60.25</v>
      </c>
      <c r="BF130">
        <f t="shared" si="114"/>
        <v>51.5</v>
      </c>
      <c r="BG130">
        <f t="shared" si="114"/>
        <v>35.25</v>
      </c>
      <c r="BH130">
        <f t="shared" si="114"/>
        <v>17.75</v>
      </c>
      <c r="BI130">
        <f t="shared" si="115"/>
        <v>6.75</v>
      </c>
      <c r="BJ130"/>
      <c r="BK130"/>
      <c r="BL130">
        <v>2</v>
      </c>
      <c r="BM130">
        <v>4</v>
      </c>
      <c r="BN130">
        <v>4</v>
      </c>
      <c r="BO130">
        <v>8</v>
      </c>
      <c r="BP130">
        <v>21</v>
      </c>
      <c r="BQ130">
        <v>23</v>
      </c>
      <c r="BR130">
        <v>19</v>
      </c>
      <c r="BS130">
        <v>13</v>
      </c>
      <c r="BT130">
        <v>6</v>
      </c>
      <c r="BU130">
        <v>1</v>
      </c>
      <c r="BV130"/>
      <c r="BW130" t="s">
        <v>48</v>
      </c>
      <c r="BX130" t="s">
        <v>60</v>
      </c>
      <c r="BY130">
        <f t="shared" si="116"/>
        <v>23</v>
      </c>
      <c r="BZ130">
        <f t="shared" si="117"/>
        <v>1</v>
      </c>
      <c r="CA130" s="27">
        <f t="shared" si="118"/>
        <v>6.5</v>
      </c>
      <c r="CB130"/>
      <c r="CC130">
        <f t="shared" si="119"/>
        <v>0</v>
      </c>
      <c r="CD130">
        <f t="shared" si="119"/>
        <v>0</v>
      </c>
      <c r="CE130">
        <f t="shared" si="119"/>
        <v>0</v>
      </c>
      <c r="CF130">
        <f t="shared" si="119"/>
        <v>1</v>
      </c>
      <c r="CG130">
        <f t="shared" si="119"/>
        <v>1</v>
      </c>
      <c r="CH130">
        <f t="shared" si="119"/>
        <v>1</v>
      </c>
      <c r="CI130">
        <f t="shared" si="119"/>
        <v>1</v>
      </c>
      <c r="CJ130">
        <f t="shared" si="119"/>
        <v>1</v>
      </c>
      <c r="CK130">
        <f t="shared" si="119"/>
        <v>0</v>
      </c>
      <c r="CL130">
        <f t="shared" si="119"/>
        <v>0</v>
      </c>
      <c r="CM130" s="5" t="s">
        <v>395</v>
      </c>
      <c r="CN130"/>
      <c r="CO130">
        <f>MAX(AZ130:BI130)</f>
        <v>60.25</v>
      </c>
      <c r="CP130">
        <f>MIN(AZ130:BI130)</f>
        <v>6.5</v>
      </c>
      <c r="CQ130" s="27">
        <f>(CO130-CP130)/4+CP130</f>
        <v>19.9375</v>
      </c>
      <c r="CR130"/>
      <c r="CS130">
        <f t="shared" si="120"/>
        <v>0</v>
      </c>
      <c r="CT130">
        <f t="shared" si="120"/>
        <v>0</v>
      </c>
      <c r="CU130">
        <f t="shared" si="120"/>
        <v>0</v>
      </c>
      <c r="CV130">
        <f t="shared" si="120"/>
        <v>1</v>
      </c>
      <c r="CW130">
        <f t="shared" si="120"/>
        <v>1</v>
      </c>
      <c r="CX130">
        <f t="shared" si="120"/>
        <v>1</v>
      </c>
      <c r="CY130">
        <f t="shared" si="120"/>
        <v>1</v>
      </c>
      <c r="CZ130">
        <f t="shared" si="120"/>
        <v>1</v>
      </c>
      <c r="DA130">
        <f t="shared" si="120"/>
        <v>0</v>
      </c>
      <c r="DB130">
        <f t="shared" si="120"/>
        <v>0</v>
      </c>
      <c r="DC130" s="8">
        <f t="shared" si="60"/>
        <v>5</v>
      </c>
      <c r="DD130" s="5" t="s">
        <v>395</v>
      </c>
      <c r="DE130" s="8">
        <v>457</v>
      </c>
      <c r="DF130" s="103"/>
      <c r="DG130" s="53"/>
      <c r="DH130" s="53"/>
      <c r="DI130" s="53"/>
      <c r="DJ130" s="53"/>
      <c r="DK130" s="53"/>
      <c r="DL130" s="53"/>
      <c r="DP130" s="53"/>
      <c r="DQ130" s="55"/>
      <c r="EJ130" s="53"/>
      <c r="EK130" s="55"/>
    </row>
    <row r="131" spans="1:141" s="5" customFormat="1" ht="12.75">
      <c r="A131" s="74">
        <v>17</v>
      </c>
      <c r="B131" s="8">
        <v>457</v>
      </c>
      <c r="C131" t="s">
        <v>45</v>
      </c>
      <c r="D131" t="s">
        <v>328</v>
      </c>
      <c r="E131" t="s">
        <v>396</v>
      </c>
      <c r="F131" s="8">
        <v>6.9</v>
      </c>
      <c r="G131" s="8">
        <v>4.8</v>
      </c>
      <c r="H131" s="8">
        <v>677</v>
      </c>
      <c r="I131" s="8">
        <v>35</v>
      </c>
      <c r="J131" s="8"/>
      <c r="K131">
        <v>23.1</v>
      </c>
      <c r="L131" s="8">
        <v>10</v>
      </c>
      <c r="M131"/>
      <c r="N131" s="28">
        <f>(K131-K128)/K128</f>
        <v>-0.3583333333333333</v>
      </c>
      <c r="O131">
        <v>59</v>
      </c>
      <c r="P131" s="28">
        <f>(O131-O128)/O128</f>
        <v>-0.24358974358974358</v>
      </c>
      <c r="Q131" s="8">
        <v>5</v>
      </c>
      <c r="R131" s="12">
        <f>Q131-Q126</f>
        <v>0</v>
      </c>
      <c r="S131">
        <v>21.4</v>
      </c>
      <c r="T131" s="28">
        <f>(S131-S128)/S128</f>
        <v>0.14438502673796788</v>
      </c>
      <c r="U131"/>
      <c r="V131"/>
      <c r="W131" s="8">
        <v>0</v>
      </c>
      <c r="X131" s="8">
        <v>0</v>
      </c>
      <c r="Y131" s="8">
        <v>0</v>
      </c>
      <c r="Z131" s="8">
        <v>0</v>
      </c>
      <c r="AA131" t="s">
        <v>396</v>
      </c>
      <c r="AB131"/>
      <c r="AC131">
        <v>13</v>
      </c>
      <c r="AD131">
        <v>19</v>
      </c>
      <c r="AE131">
        <v>16</v>
      </c>
      <c r="AF131">
        <v>42</v>
      </c>
      <c r="AG131">
        <v>127</v>
      </c>
      <c r="AH131">
        <v>172</v>
      </c>
      <c r="AI131">
        <v>150</v>
      </c>
      <c r="AJ131">
        <v>112</v>
      </c>
      <c r="AK131">
        <v>26</v>
      </c>
      <c r="AL131">
        <v>0</v>
      </c>
      <c r="AM131"/>
      <c r="AN131">
        <v>4</v>
      </c>
      <c r="AO131">
        <v>6</v>
      </c>
      <c r="AP131">
        <v>6</v>
      </c>
      <c r="AQ131">
        <v>15</v>
      </c>
      <c r="AR131">
        <v>44</v>
      </c>
      <c r="AS131">
        <v>59</v>
      </c>
      <c r="AT131">
        <v>50</v>
      </c>
      <c r="AU131">
        <v>37</v>
      </c>
      <c r="AV131">
        <v>7</v>
      </c>
      <c r="AW131">
        <v>0</v>
      </c>
      <c r="AX131"/>
      <c r="AY131"/>
      <c r="AZ131">
        <f t="shared" si="113"/>
        <v>3.5</v>
      </c>
      <c r="BA131">
        <f t="shared" si="114"/>
        <v>5.5</v>
      </c>
      <c r="BB131">
        <f t="shared" si="114"/>
        <v>8.25</v>
      </c>
      <c r="BC131">
        <f t="shared" si="114"/>
        <v>20</v>
      </c>
      <c r="BD131">
        <f t="shared" si="114"/>
        <v>40.5</v>
      </c>
      <c r="BE131">
        <f t="shared" si="114"/>
        <v>53</v>
      </c>
      <c r="BF131">
        <f t="shared" si="114"/>
        <v>49</v>
      </c>
      <c r="BG131">
        <f t="shared" si="114"/>
        <v>32.75</v>
      </c>
      <c r="BH131">
        <f t="shared" si="114"/>
        <v>12.75</v>
      </c>
      <c r="BI131">
        <f t="shared" si="115"/>
        <v>2.75</v>
      </c>
      <c r="BJ131"/>
      <c r="BK131"/>
      <c r="BL131">
        <v>2</v>
      </c>
      <c r="BM131">
        <v>3</v>
      </c>
      <c r="BN131">
        <v>2</v>
      </c>
      <c r="BO131">
        <v>6</v>
      </c>
      <c r="BP131">
        <v>19</v>
      </c>
      <c r="BQ131">
        <v>25</v>
      </c>
      <c r="BR131">
        <v>22</v>
      </c>
      <c r="BS131">
        <v>17</v>
      </c>
      <c r="BT131">
        <v>4</v>
      </c>
      <c r="BU131">
        <v>0</v>
      </c>
      <c r="BV131"/>
      <c r="BW131" t="s">
        <v>48</v>
      </c>
      <c r="BX131" t="s">
        <v>60</v>
      </c>
      <c r="BY131">
        <f t="shared" si="116"/>
        <v>25</v>
      </c>
      <c r="BZ131">
        <f t="shared" si="117"/>
        <v>0</v>
      </c>
      <c r="CA131" s="27">
        <f t="shared" si="118"/>
        <v>6.25</v>
      </c>
      <c r="CB131"/>
      <c r="CC131">
        <f t="shared" si="119"/>
        <v>0</v>
      </c>
      <c r="CD131">
        <f t="shared" si="119"/>
        <v>0</v>
      </c>
      <c r="CE131">
        <f t="shared" si="119"/>
        <v>0</v>
      </c>
      <c r="CF131">
        <f t="shared" si="119"/>
        <v>0</v>
      </c>
      <c r="CG131">
        <f t="shared" si="119"/>
        <v>1</v>
      </c>
      <c r="CH131">
        <f t="shared" si="119"/>
        <v>1</v>
      </c>
      <c r="CI131">
        <f t="shared" si="119"/>
        <v>1</v>
      </c>
      <c r="CJ131">
        <f t="shared" si="119"/>
        <v>1</v>
      </c>
      <c r="CK131">
        <f t="shared" si="119"/>
        <v>0</v>
      </c>
      <c r="CL131">
        <f t="shared" si="119"/>
        <v>0</v>
      </c>
      <c r="CM131" t="s">
        <v>396</v>
      </c>
      <c r="CN131"/>
      <c r="CO131">
        <f>MAX(AZ131:BI131)</f>
        <v>53</v>
      </c>
      <c r="CP131">
        <f>MIN(AZ131:BI131)</f>
        <v>2.75</v>
      </c>
      <c r="CQ131" s="27">
        <f>(CO131-CP131)/4+CP131</f>
        <v>15.3125</v>
      </c>
      <c r="CR131"/>
      <c r="CS131">
        <f t="shared" si="120"/>
        <v>0</v>
      </c>
      <c r="CT131">
        <f t="shared" si="120"/>
        <v>0</v>
      </c>
      <c r="CU131">
        <f t="shared" si="120"/>
        <v>0</v>
      </c>
      <c r="CV131">
        <f t="shared" si="120"/>
        <v>1</v>
      </c>
      <c r="CW131">
        <f t="shared" si="120"/>
        <v>1</v>
      </c>
      <c r="CX131">
        <f t="shared" si="120"/>
        <v>1</v>
      </c>
      <c r="CY131">
        <f t="shared" si="120"/>
        <v>1</v>
      </c>
      <c r="CZ131">
        <f t="shared" si="120"/>
        <v>1</v>
      </c>
      <c r="DA131">
        <f t="shared" si="120"/>
        <v>0</v>
      </c>
      <c r="DB131">
        <f t="shared" si="120"/>
        <v>0</v>
      </c>
      <c r="DC131" s="8">
        <f>SUM(CS131:DB131)</f>
        <v>5</v>
      </c>
      <c r="DD131" t="s">
        <v>396</v>
      </c>
      <c r="DE131" s="8">
        <v>457</v>
      </c>
      <c r="DF131" s="103"/>
      <c r="DG131" s="53"/>
      <c r="DH131" s="53"/>
      <c r="DI131" s="53"/>
      <c r="DJ131" s="53"/>
      <c r="DK131" s="53"/>
      <c r="DL131" s="53"/>
      <c r="DP131" s="53"/>
      <c r="DQ131" s="55"/>
      <c r="EJ131" s="53"/>
      <c r="EK131" s="55"/>
    </row>
    <row r="132" spans="1:141" s="5" customFormat="1" ht="12.75">
      <c r="A132" s="33" t="s">
        <v>51</v>
      </c>
      <c r="B132" s="33"/>
      <c r="C132" s="3" t="s">
        <v>51</v>
      </c>
      <c r="D132" s="3"/>
      <c r="E132" s="3"/>
      <c r="F132" s="33"/>
      <c r="G132" s="33"/>
      <c r="H132" s="33"/>
      <c r="I132" s="33"/>
      <c r="J132" s="33"/>
      <c r="K132" s="3"/>
      <c r="L132" s="33"/>
      <c r="M132" s="3"/>
      <c r="N132" s="88"/>
      <c r="O132" s="3" t="s">
        <v>51</v>
      </c>
      <c r="P132" s="88"/>
      <c r="Q132" s="33"/>
      <c r="R132" s="36" t="s">
        <v>51</v>
      </c>
      <c r="S132" s="3"/>
      <c r="T132" s="88"/>
      <c r="U132" s="3"/>
      <c r="V132" s="3"/>
      <c r="W132" s="3"/>
      <c r="X132" s="3"/>
      <c r="Y132" s="3"/>
      <c r="Z132" s="3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87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 s="8"/>
      <c r="DD132" s="3"/>
      <c r="DE132" s="33"/>
      <c r="DF132" s="74"/>
      <c r="DG132" s="53"/>
      <c r="DH132" s="53"/>
      <c r="DI132" s="53"/>
      <c r="DJ132" s="53"/>
      <c r="DK132" s="53"/>
      <c r="DL132" s="53"/>
      <c r="DP132" s="53"/>
      <c r="DQ132" s="55"/>
      <c r="EJ132" s="53"/>
      <c r="EK132" s="55"/>
    </row>
    <row r="133" spans="1:206" s="5" customFormat="1" ht="12.75">
      <c r="A133" s="8" t="s">
        <v>51</v>
      </c>
      <c r="B133" s="53"/>
      <c r="F133" s="53"/>
      <c r="G133" s="53"/>
      <c r="H133" s="53"/>
      <c r="I133" s="53"/>
      <c r="J133" s="53"/>
      <c r="L133" s="53"/>
      <c r="N133" s="11"/>
      <c r="O133" s="5" t="s">
        <v>51</v>
      </c>
      <c r="P133" s="11"/>
      <c r="Q133" s="53"/>
      <c r="R133" s="57"/>
      <c r="T133" s="11"/>
      <c r="Z133" s="5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CA133" s="90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 s="8"/>
      <c r="DE133" s="53"/>
      <c r="DF133" s="74"/>
      <c r="DG133" s="53"/>
      <c r="DH133" s="53"/>
      <c r="DI133" s="53"/>
      <c r="DJ133" s="75"/>
      <c r="DK133" s="75"/>
      <c r="DL133" s="75"/>
      <c r="DM133" s="78"/>
      <c r="DN133" s="78"/>
      <c r="DO133" s="78"/>
      <c r="DP133" s="78"/>
      <c r="DQ133" s="78"/>
      <c r="DR133" s="78"/>
      <c r="DS133" s="78"/>
      <c r="DT133" s="78"/>
      <c r="DU133" s="78"/>
      <c r="DV133" s="78"/>
      <c r="DW133" s="78"/>
      <c r="DX133" s="78"/>
      <c r="DY133" s="78"/>
      <c r="DZ133" s="78"/>
      <c r="EA133" s="78"/>
      <c r="EB133" s="78"/>
      <c r="EJ133" s="53"/>
      <c r="EK133" s="55"/>
      <c r="EQ133" s="78"/>
      <c r="ER133" s="78"/>
      <c r="ES133" s="78"/>
      <c r="ET133" s="78"/>
      <c r="EU133" s="78"/>
      <c r="EV133" s="78"/>
      <c r="EW133" s="78"/>
      <c r="EX133" s="78"/>
      <c r="EY133" s="78"/>
      <c r="EZ133" s="78"/>
      <c r="FA133" s="78"/>
      <c r="FB133" s="78"/>
      <c r="FC133" s="78"/>
      <c r="FD133" s="78"/>
      <c r="FE133" s="78"/>
      <c r="FF133" s="78"/>
      <c r="FG133" s="78"/>
      <c r="FH133" s="78"/>
      <c r="FI133" s="78"/>
      <c r="FJ133" s="78"/>
      <c r="FK133" s="78"/>
      <c r="FL133" s="78"/>
      <c r="FM133" s="78"/>
      <c r="FN133" s="78"/>
      <c r="FO133" s="78"/>
      <c r="FP133" s="78"/>
      <c r="FQ133" s="78"/>
      <c r="FR133" s="78"/>
      <c r="FS133" s="78"/>
      <c r="FT133" s="78"/>
      <c r="FU133" s="78"/>
      <c r="FV133" s="78"/>
      <c r="FW133" s="78"/>
      <c r="FX133" s="78"/>
      <c r="FY133" s="78"/>
      <c r="FZ133" s="78"/>
      <c r="GA133" s="78"/>
      <c r="GB133" s="78"/>
      <c r="GC133" s="78"/>
      <c r="GD133" s="78"/>
      <c r="GE133" s="78"/>
      <c r="GF133" s="78"/>
      <c r="GG133" s="78"/>
      <c r="GH133" s="78"/>
      <c r="GI133" s="78"/>
      <c r="GJ133" s="78"/>
      <c r="GK133" s="78"/>
      <c r="GL133" s="78"/>
      <c r="GM133" s="78"/>
      <c r="GN133" s="78"/>
      <c r="GO133" s="78"/>
      <c r="GP133" s="78"/>
      <c r="GQ133" s="78"/>
      <c r="GR133" s="78"/>
      <c r="GS133" s="78"/>
      <c r="GT133" s="78"/>
      <c r="GU133" s="78"/>
      <c r="GV133" s="78"/>
      <c r="GW133" s="78"/>
      <c r="GX133" s="78"/>
    </row>
    <row r="134" spans="1:206" s="78" customFormat="1" ht="12.75">
      <c r="A134" s="75">
        <v>18</v>
      </c>
      <c r="B134" s="75">
        <v>458</v>
      </c>
      <c r="C134" s="79" t="s">
        <v>45</v>
      </c>
      <c r="D134" s="78" t="s">
        <v>331</v>
      </c>
      <c r="E134" s="79" t="s">
        <v>47</v>
      </c>
      <c r="F134" s="95">
        <v>27.95</v>
      </c>
      <c r="G134" s="75">
        <v>0.5</v>
      </c>
      <c r="H134" s="75">
        <v>674</v>
      </c>
      <c r="I134" s="75">
        <v>39</v>
      </c>
      <c r="J134" s="75"/>
      <c r="K134" s="78">
        <v>26.2</v>
      </c>
      <c r="L134" s="75">
        <v>6</v>
      </c>
      <c r="M134" s="96">
        <f>(K134-F134)/F134</f>
        <v>-0.06261180679785332</v>
      </c>
      <c r="N134" s="91"/>
      <c r="O134" s="78">
        <v>32.733224222585925</v>
      </c>
      <c r="P134" s="91"/>
      <c r="Q134" s="75" t="s">
        <v>51</v>
      </c>
      <c r="R134" s="97"/>
      <c r="S134" s="98">
        <v>5.044510385756676</v>
      </c>
      <c r="T134" s="99"/>
      <c r="U134" s="79"/>
      <c r="Z134" s="75"/>
      <c r="AA134" s="79" t="s">
        <v>47</v>
      </c>
      <c r="AC134" s="61">
        <v>55</v>
      </c>
      <c r="AD134" s="61">
        <v>75</v>
      </c>
      <c r="AE134" s="61">
        <v>66</v>
      </c>
      <c r="AF134" s="61">
        <v>83</v>
      </c>
      <c r="AG134" s="61">
        <v>65</v>
      </c>
      <c r="AH134" s="61">
        <v>56</v>
      </c>
      <c r="AI134" s="61">
        <v>53</v>
      </c>
      <c r="AJ134" s="61">
        <v>61</v>
      </c>
      <c r="AK134" s="61">
        <v>87</v>
      </c>
      <c r="AL134" s="61">
        <v>73</v>
      </c>
      <c r="AN134" s="100">
        <v>20.69341761197961</v>
      </c>
      <c r="AO134" s="100">
        <v>28.21829674360856</v>
      </c>
      <c r="AP134" s="100">
        <v>24.832101134375527</v>
      </c>
      <c r="AQ134" s="100">
        <v>31.228248396260135</v>
      </c>
      <c r="AR134" s="100">
        <v>24.455857177794083</v>
      </c>
      <c r="AS134" s="100">
        <v>21.069661568561052</v>
      </c>
      <c r="AT134" s="100">
        <v>19.940929698816714</v>
      </c>
      <c r="AU134" s="100">
        <v>22.95088135146829</v>
      </c>
      <c r="AV134" s="100">
        <v>32.733224222585925</v>
      </c>
      <c r="AW134" s="100">
        <v>27.46580883044566</v>
      </c>
      <c r="AX134" s="26"/>
      <c r="AY134" s="26"/>
      <c r="AZ134">
        <f aca="true" t="shared" si="121" ref="AZ134:AZ143">(AW134+2*AN134+AO134)/4</f>
        <v>24.26773519950336</v>
      </c>
      <c r="BA134">
        <f aca="true" t="shared" si="122" ref="BA134:BH143">(AN134+2*AO134+AP134)/4</f>
        <v>25.49052805839306</v>
      </c>
      <c r="BB134">
        <f t="shared" si="122"/>
        <v>27.277686852154936</v>
      </c>
      <c r="BC134">
        <f t="shared" si="122"/>
        <v>27.93611377617247</v>
      </c>
      <c r="BD134">
        <f t="shared" si="122"/>
        <v>25.302406080102337</v>
      </c>
      <c r="BE134">
        <f t="shared" si="122"/>
        <v>21.634027503433227</v>
      </c>
      <c r="BF134">
        <f t="shared" si="122"/>
        <v>20.97560057941569</v>
      </c>
      <c r="BG134">
        <f t="shared" si="122"/>
        <v>24.643979156084804</v>
      </c>
      <c r="BH134">
        <f t="shared" si="122"/>
        <v>28.97078465677145</v>
      </c>
      <c r="BI134">
        <f aca="true" t="shared" si="123" ref="BI134:BI143">(AV134+2*AW134+AN134)/4</f>
        <v>27.089564873864212</v>
      </c>
      <c r="BJ134" s="26"/>
      <c r="BL134" s="100">
        <f>AC134/674*100</f>
        <v>8.160237388724036</v>
      </c>
      <c r="BM134" s="100">
        <f aca="true" t="shared" si="124" ref="BM134:BU134">AD134/674*100</f>
        <v>11.127596439169139</v>
      </c>
      <c r="BN134" s="100">
        <f t="shared" si="124"/>
        <v>9.792284866468842</v>
      </c>
      <c r="BO134" s="100">
        <f t="shared" si="124"/>
        <v>12.314540059347182</v>
      </c>
      <c r="BP134" s="100">
        <f t="shared" si="124"/>
        <v>9.643916913946587</v>
      </c>
      <c r="BQ134" s="100">
        <f t="shared" si="124"/>
        <v>8.30860534124629</v>
      </c>
      <c r="BR134" s="100">
        <f t="shared" si="124"/>
        <v>7.863501483679524</v>
      </c>
      <c r="BS134" s="100">
        <f t="shared" si="124"/>
        <v>9.050445103857568</v>
      </c>
      <c r="BT134" s="100">
        <f t="shared" si="124"/>
        <v>12.908011869436201</v>
      </c>
      <c r="BU134" s="100">
        <f t="shared" si="124"/>
        <v>10.83086053412463</v>
      </c>
      <c r="BV134" s="100"/>
      <c r="BW134" s="79" t="s">
        <v>48</v>
      </c>
      <c r="BX134" s="78" t="s">
        <v>419</v>
      </c>
      <c r="BY134">
        <f aca="true" t="shared" si="125" ref="BY134:BY143">MAX(BL134:BU134)</f>
        <v>12.908011869436201</v>
      </c>
      <c r="BZ134">
        <f aca="true" t="shared" si="126" ref="BZ134:BZ143">MIN(BL134:BU134)</f>
        <v>7.863501483679524</v>
      </c>
      <c r="CA134" s="27">
        <f aca="true" t="shared" si="127" ref="CA134:CA143">(BY134-BZ134)/4+BZ134</f>
        <v>9.124629080118694</v>
      </c>
      <c r="CB134"/>
      <c r="CC134">
        <f aca="true" t="shared" si="128" ref="CC134:CL143">IF(BL134&gt;$CA134,1,0)</f>
        <v>0</v>
      </c>
      <c r="CD134">
        <f t="shared" si="128"/>
        <v>1</v>
      </c>
      <c r="CE134">
        <f t="shared" si="128"/>
        <v>1</v>
      </c>
      <c r="CF134">
        <f t="shared" si="128"/>
        <v>1</v>
      </c>
      <c r="CG134">
        <f t="shared" si="128"/>
        <v>1</v>
      </c>
      <c r="CH134">
        <f t="shared" si="128"/>
        <v>0</v>
      </c>
      <c r="CI134">
        <f t="shared" si="128"/>
        <v>0</v>
      </c>
      <c r="CJ134">
        <f t="shared" si="128"/>
        <v>0</v>
      </c>
      <c r="CK134">
        <f t="shared" si="128"/>
        <v>1</v>
      </c>
      <c r="CL134">
        <f t="shared" si="128"/>
        <v>1</v>
      </c>
      <c r="CM134" s="79" t="s">
        <v>47</v>
      </c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8"/>
      <c r="DD134" s="79" t="s">
        <v>47</v>
      </c>
      <c r="DE134" s="75">
        <v>458</v>
      </c>
      <c r="DF134" s="75"/>
      <c r="DG134" s="75"/>
      <c r="DH134" s="75"/>
      <c r="DI134" s="75"/>
      <c r="DJ134" s="53"/>
      <c r="DK134" s="53"/>
      <c r="DL134" s="53"/>
      <c r="DM134" s="5"/>
      <c r="DN134" s="5"/>
      <c r="DO134" s="5"/>
      <c r="DP134" s="53"/>
      <c r="DQ134" s="5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3"/>
      <c r="EK134" s="55"/>
      <c r="EL134" s="5"/>
      <c r="EM134" s="5"/>
      <c r="EN134" s="5"/>
      <c r="EO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</row>
    <row r="135" spans="1:141" s="5" customFormat="1" ht="12.75">
      <c r="A135" s="8">
        <v>18</v>
      </c>
      <c r="B135" s="74">
        <v>458</v>
      </c>
      <c r="C135" t="s">
        <v>45</v>
      </c>
      <c r="D135" s="5" t="s">
        <v>332</v>
      </c>
      <c r="E135" t="s">
        <v>47</v>
      </c>
      <c r="F135" s="53">
        <v>29.6</v>
      </c>
      <c r="G135" s="53">
        <v>1.1</v>
      </c>
      <c r="H135" s="74">
        <v>1096</v>
      </c>
      <c r="I135" s="74">
        <v>60</v>
      </c>
      <c r="J135" s="74"/>
      <c r="K135" s="77">
        <v>25.7</v>
      </c>
      <c r="L135" s="74">
        <v>6</v>
      </c>
      <c r="M135" s="23">
        <f>(K135-F135)/F135</f>
        <v>-0.13175675675675683</v>
      </c>
      <c r="N135" s="91"/>
      <c r="O135" s="5">
        <v>41</v>
      </c>
      <c r="P135" s="11"/>
      <c r="Q135" s="74" t="s">
        <v>51</v>
      </c>
      <c r="R135" s="92"/>
      <c r="S135" s="77">
        <v>5.9</v>
      </c>
      <c r="T135" s="91"/>
      <c r="Z135" s="53"/>
      <c r="AA135" t="s">
        <v>47</v>
      </c>
      <c r="AC135" s="77">
        <v>82</v>
      </c>
      <c r="AD135" s="77">
        <v>112</v>
      </c>
      <c r="AE135" s="77">
        <v>110</v>
      </c>
      <c r="AF135" s="77">
        <v>127</v>
      </c>
      <c r="AG135" s="77">
        <v>93</v>
      </c>
      <c r="AH135" s="77">
        <v>73</v>
      </c>
      <c r="AI135" s="77">
        <v>90</v>
      </c>
      <c r="AJ135" s="77">
        <v>87</v>
      </c>
      <c r="AK135" s="77">
        <v>179</v>
      </c>
      <c r="AL135" s="77">
        <v>143</v>
      </c>
      <c r="AN135" s="77">
        <v>18</v>
      </c>
      <c r="AO135" s="77">
        <v>26</v>
      </c>
      <c r="AP135" s="77">
        <v>25</v>
      </c>
      <c r="AQ135" s="77">
        <v>29</v>
      </c>
      <c r="AR135" s="77">
        <v>21</v>
      </c>
      <c r="AS135" s="77">
        <v>16</v>
      </c>
      <c r="AT135" s="77">
        <v>20</v>
      </c>
      <c r="AU135" s="77">
        <v>19</v>
      </c>
      <c r="AV135" s="77">
        <v>41</v>
      </c>
      <c r="AW135" s="77">
        <v>33</v>
      </c>
      <c r="AX135"/>
      <c r="AY135"/>
      <c r="AZ135">
        <f t="shared" si="121"/>
        <v>23.75</v>
      </c>
      <c r="BA135">
        <f t="shared" si="122"/>
        <v>23.75</v>
      </c>
      <c r="BB135">
        <f t="shared" si="122"/>
        <v>26.25</v>
      </c>
      <c r="BC135">
        <f t="shared" si="122"/>
        <v>26</v>
      </c>
      <c r="BD135">
        <f t="shared" si="122"/>
        <v>21.75</v>
      </c>
      <c r="BE135">
        <f t="shared" si="122"/>
        <v>18.25</v>
      </c>
      <c r="BF135">
        <f t="shared" si="122"/>
        <v>18.75</v>
      </c>
      <c r="BG135">
        <f t="shared" si="122"/>
        <v>24.75</v>
      </c>
      <c r="BH135">
        <f t="shared" si="122"/>
        <v>33.5</v>
      </c>
      <c r="BI135">
        <f t="shared" si="123"/>
        <v>31.25</v>
      </c>
      <c r="BJ135"/>
      <c r="BL135" s="5">
        <v>7</v>
      </c>
      <c r="BM135" s="5">
        <v>10</v>
      </c>
      <c r="BN135" s="5">
        <v>10</v>
      </c>
      <c r="BO135" s="5">
        <v>12</v>
      </c>
      <c r="BP135" s="5">
        <v>8</v>
      </c>
      <c r="BQ135" s="5">
        <v>7</v>
      </c>
      <c r="BR135" s="5">
        <v>8</v>
      </c>
      <c r="BS135" s="5">
        <v>8</v>
      </c>
      <c r="BT135" s="5">
        <v>16</v>
      </c>
      <c r="BU135" s="5">
        <v>13</v>
      </c>
      <c r="BW135" t="s">
        <v>48</v>
      </c>
      <c r="BX135" s="5" t="s">
        <v>419</v>
      </c>
      <c r="BY135">
        <f t="shared" si="125"/>
        <v>16</v>
      </c>
      <c r="BZ135">
        <f t="shared" si="126"/>
        <v>7</v>
      </c>
      <c r="CA135" s="27">
        <f t="shared" si="127"/>
        <v>9.25</v>
      </c>
      <c r="CB135"/>
      <c r="CC135">
        <f t="shared" si="128"/>
        <v>0</v>
      </c>
      <c r="CD135">
        <f t="shared" si="128"/>
        <v>1</v>
      </c>
      <c r="CE135">
        <f t="shared" si="128"/>
        <v>1</v>
      </c>
      <c r="CF135">
        <f t="shared" si="128"/>
        <v>1</v>
      </c>
      <c r="CG135">
        <f t="shared" si="128"/>
        <v>0</v>
      </c>
      <c r="CH135">
        <f t="shared" si="128"/>
        <v>0</v>
      </c>
      <c r="CI135">
        <f t="shared" si="128"/>
        <v>0</v>
      </c>
      <c r="CJ135">
        <f t="shared" si="128"/>
        <v>0</v>
      </c>
      <c r="CK135">
        <f t="shared" si="128"/>
        <v>1</v>
      </c>
      <c r="CL135">
        <f t="shared" si="128"/>
        <v>1</v>
      </c>
      <c r="CM135" t="s">
        <v>47</v>
      </c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 s="8"/>
      <c r="DD135" t="s">
        <v>47</v>
      </c>
      <c r="DE135" s="74">
        <v>458</v>
      </c>
      <c r="DF135" s="74"/>
      <c r="DG135" s="53"/>
      <c r="DH135" s="53"/>
      <c r="DI135" s="53"/>
      <c r="DJ135" s="53"/>
      <c r="DK135" s="53"/>
      <c r="DL135" s="53"/>
      <c r="DP135" s="53"/>
      <c r="DQ135" s="55"/>
      <c r="EJ135" s="53"/>
      <c r="EK135" s="55"/>
    </row>
    <row r="136" spans="1:141" s="5" customFormat="1" ht="12.75">
      <c r="A136" s="53">
        <v>18</v>
      </c>
      <c r="B136" s="74">
        <v>458</v>
      </c>
      <c r="C136" t="s">
        <v>45</v>
      </c>
      <c r="D136" s="5" t="s">
        <v>333</v>
      </c>
      <c r="E136" t="s">
        <v>47</v>
      </c>
      <c r="F136" s="53">
        <v>28</v>
      </c>
      <c r="G136" s="53">
        <v>0.6</v>
      </c>
      <c r="H136" s="74">
        <v>808</v>
      </c>
      <c r="I136" s="74">
        <v>61</v>
      </c>
      <c r="J136" s="74"/>
      <c r="K136" s="77">
        <v>20.7</v>
      </c>
      <c r="L136" s="74">
        <v>7</v>
      </c>
      <c r="M136" s="23">
        <f>(K136-F136)/F136</f>
        <v>-0.26071428571428573</v>
      </c>
      <c r="N136" s="91"/>
      <c r="O136" s="5">
        <v>25</v>
      </c>
      <c r="P136" s="11"/>
      <c r="Q136" s="74" t="s">
        <v>51</v>
      </c>
      <c r="R136" s="92"/>
      <c r="S136" s="77">
        <v>2.4</v>
      </c>
      <c r="T136" s="91"/>
      <c r="Z136" s="53"/>
      <c r="AA136" t="s">
        <v>47</v>
      </c>
      <c r="AC136" s="77">
        <v>85</v>
      </c>
      <c r="AD136" s="77">
        <v>77</v>
      </c>
      <c r="AE136" s="77">
        <v>67</v>
      </c>
      <c r="AF136" s="77">
        <v>92</v>
      </c>
      <c r="AG136" s="77">
        <v>77</v>
      </c>
      <c r="AH136" s="77">
        <v>65</v>
      </c>
      <c r="AI136" s="77">
        <v>83</v>
      </c>
      <c r="AJ136" s="77">
        <v>69</v>
      </c>
      <c r="AK136" s="77">
        <v>102</v>
      </c>
      <c r="AL136" s="77">
        <v>91</v>
      </c>
      <c r="AN136" s="5">
        <v>21</v>
      </c>
      <c r="AO136" s="5">
        <v>20</v>
      </c>
      <c r="AP136" s="5">
        <v>16</v>
      </c>
      <c r="AQ136" s="5">
        <v>22</v>
      </c>
      <c r="AR136" s="5">
        <v>19</v>
      </c>
      <c r="AS136" s="5">
        <v>16</v>
      </c>
      <c r="AT136" s="5">
        <v>21</v>
      </c>
      <c r="AU136" s="5">
        <v>17</v>
      </c>
      <c r="AV136" s="5">
        <v>25</v>
      </c>
      <c r="AW136" s="5">
        <v>23</v>
      </c>
      <c r="AX136"/>
      <c r="AY136"/>
      <c r="AZ136">
        <f t="shared" si="121"/>
        <v>21.25</v>
      </c>
      <c r="BA136">
        <f t="shared" si="122"/>
        <v>19.25</v>
      </c>
      <c r="BB136">
        <f t="shared" si="122"/>
        <v>18.5</v>
      </c>
      <c r="BC136">
        <f t="shared" si="122"/>
        <v>19.75</v>
      </c>
      <c r="BD136">
        <f t="shared" si="122"/>
        <v>19</v>
      </c>
      <c r="BE136">
        <f t="shared" si="122"/>
        <v>18</v>
      </c>
      <c r="BF136">
        <f t="shared" si="122"/>
        <v>18.75</v>
      </c>
      <c r="BG136">
        <f t="shared" si="122"/>
        <v>20</v>
      </c>
      <c r="BH136">
        <f t="shared" si="122"/>
        <v>22.5</v>
      </c>
      <c r="BI136">
        <f t="shared" si="123"/>
        <v>23</v>
      </c>
      <c r="BJ136"/>
      <c r="BL136" s="5">
        <v>11</v>
      </c>
      <c r="BM136" s="5">
        <v>10</v>
      </c>
      <c r="BN136" s="5">
        <v>8</v>
      </c>
      <c r="BO136" s="5">
        <v>11</v>
      </c>
      <c r="BP136" s="5">
        <v>10</v>
      </c>
      <c r="BQ136" s="5">
        <v>8</v>
      </c>
      <c r="BR136" s="5">
        <v>10</v>
      </c>
      <c r="BS136" s="5">
        <v>9</v>
      </c>
      <c r="BT136" s="5">
        <v>13</v>
      </c>
      <c r="BU136" s="5">
        <v>11</v>
      </c>
      <c r="BW136" t="s">
        <v>48</v>
      </c>
      <c r="BX136" s="5" t="s">
        <v>419</v>
      </c>
      <c r="BY136">
        <f t="shared" si="125"/>
        <v>13</v>
      </c>
      <c r="BZ136">
        <f t="shared" si="126"/>
        <v>8</v>
      </c>
      <c r="CA136" s="27">
        <f t="shared" si="127"/>
        <v>9.25</v>
      </c>
      <c r="CB136"/>
      <c r="CC136">
        <f t="shared" si="128"/>
        <v>1</v>
      </c>
      <c r="CD136">
        <f t="shared" si="128"/>
        <v>1</v>
      </c>
      <c r="CE136">
        <f t="shared" si="128"/>
        <v>0</v>
      </c>
      <c r="CF136">
        <f t="shared" si="128"/>
        <v>1</v>
      </c>
      <c r="CG136">
        <f t="shared" si="128"/>
        <v>1</v>
      </c>
      <c r="CH136">
        <f t="shared" si="128"/>
        <v>0</v>
      </c>
      <c r="CI136">
        <f t="shared" si="128"/>
        <v>1</v>
      </c>
      <c r="CJ136">
        <f t="shared" si="128"/>
        <v>0</v>
      </c>
      <c r="CK136">
        <f t="shared" si="128"/>
        <v>1</v>
      </c>
      <c r="CL136">
        <f t="shared" si="128"/>
        <v>1</v>
      </c>
      <c r="CM136" t="s">
        <v>47</v>
      </c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 s="8"/>
      <c r="DD136" t="s">
        <v>47</v>
      </c>
      <c r="DE136" s="74">
        <v>458</v>
      </c>
      <c r="DF136" s="74"/>
      <c r="DG136" s="53"/>
      <c r="DH136" s="53"/>
      <c r="DI136" s="53"/>
      <c r="DJ136" s="53"/>
      <c r="DK136" s="53"/>
      <c r="DL136" s="53"/>
      <c r="EJ136" s="53"/>
      <c r="EK136" s="55"/>
    </row>
    <row r="137" spans="1:141" s="5" customFormat="1" ht="12.75">
      <c r="A137" s="8">
        <v>18</v>
      </c>
      <c r="B137" s="8">
        <v>458</v>
      </c>
      <c r="C137" t="s">
        <v>45</v>
      </c>
      <c r="D137" t="s">
        <v>88</v>
      </c>
      <c r="E137" t="s">
        <v>47</v>
      </c>
      <c r="F137" s="8">
        <v>27.5</v>
      </c>
      <c r="G137" s="8">
        <v>1</v>
      </c>
      <c r="H137" s="8">
        <v>886</v>
      </c>
      <c r="I137" s="8">
        <v>54</v>
      </c>
      <c r="J137" s="8"/>
      <c r="K137">
        <v>24.6</v>
      </c>
      <c r="L137" s="8">
        <v>8</v>
      </c>
      <c r="M137" s="23">
        <f>(K137-F137)/F137</f>
        <v>-0.1054545454545454</v>
      </c>
      <c r="N137" s="40"/>
      <c r="O137">
        <v>36</v>
      </c>
      <c r="P137" s="40"/>
      <c r="Q137" s="8" t="s">
        <v>51</v>
      </c>
      <c r="R137" s="12"/>
      <c r="S137">
        <v>5.5</v>
      </c>
      <c r="T137" s="40"/>
      <c r="U137"/>
      <c r="V137"/>
      <c r="W137"/>
      <c r="X137"/>
      <c r="Y137"/>
      <c r="Z137" s="8"/>
      <c r="AA137" t="s">
        <v>47</v>
      </c>
      <c r="AB137"/>
      <c r="AC137">
        <v>97</v>
      </c>
      <c r="AD137">
        <v>92</v>
      </c>
      <c r="AE137">
        <v>75</v>
      </c>
      <c r="AF137">
        <v>88</v>
      </c>
      <c r="AG137">
        <v>76</v>
      </c>
      <c r="AH137">
        <v>69</v>
      </c>
      <c r="AI137">
        <v>69</v>
      </c>
      <c r="AJ137">
        <v>65</v>
      </c>
      <c r="AK137">
        <v>137</v>
      </c>
      <c r="AL137">
        <v>118</v>
      </c>
      <c r="AM137"/>
      <c r="AN137">
        <v>26</v>
      </c>
      <c r="AO137">
        <v>24</v>
      </c>
      <c r="AP137">
        <v>19</v>
      </c>
      <c r="AQ137">
        <v>23</v>
      </c>
      <c r="AR137">
        <v>20</v>
      </c>
      <c r="AS137">
        <v>18</v>
      </c>
      <c r="AT137">
        <v>18</v>
      </c>
      <c r="AU137">
        <v>17</v>
      </c>
      <c r="AV137">
        <v>36</v>
      </c>
      <c r="AW137">
        <v>31</v>
      </c>
      <c r="AX137"/>
      <c r="AY137"/>
      <c r="AZ137">
        <f t="shared" si="121"/>
        <v>26.75</v>
      </c>
      <c r="BA137">
        <f t="shared" si="122"/>
        <v>23.25</v>
      </c>
      <c r="BB137">
        <f t="shared" si="122"/>
        <v>21.25</v>
      </c>
      <c r="BC137">
        <f t="shared" si="122"/>
        <v>21.25</v>
      </c>
      <c r="BD137">
        <f t="shared" si="122"/>
        <v>20.25</v>
      </c>
      <c r="BE137">
        <f t="shared" si="122"/>
        <v>18.5</v>
      </c>
      <c r="BF137">
        <f t="shared" si="122"/>
        <v>17.75</v>
      </c>
      <c r="BG137">
        <f t="shared" si="122"/>
        <v>22</v>
      </c>
      <c r="BH137">
        <f t="shared" si="122"/>
        <v>30</v>
      </c>
      <c r="BI137">
        <f t="shared" si="123"/>
        <v>31</v>
      </c>
      <c r="BJ137"/>
      <c r="BK137"/>
      <c r="BL137">
        <v>11</v>
      </c>
      <c r="BM137">
        <v>10</v>
      </c>
      <c r="BN137">
        <v>8</v>
      </c>
      <c r="BO137">
        <v>10</v>
      </c>
      <c r="BP137">
        <v>9</v>
      </c>
      <c r="BQ137">
        <v>8</v>
      </c>
      <c r="BR137">
        <v>8</v>
      </c>
      <c r="BS137">
        <v>7</v>
      </c>
      <c r="BT137">
        <v>15</v>
      </c>
      <c r="BU137">
        <v>13</v>
      </c>
      <c r="BV137"/>
      <c r="BW137" t="s">
        <v>48</v>
      </c>
      <c r="BX137" s="5" t="s">
        <v>419</v>
      </c>
      <c r="BY137">
        <f t="shared" si="125"/>
        <v>15</v>
      </c>
      <c r="BZ137">
        <f t="shared" si="126"/>
        <v>7</v>
      </c>
      <c r="CA137" s="27">
        <f t="shared" si="127"/>
        <v>9</v>
      </c>
      <c r="CB137"/>
      <c r="CC137">
        <f t="shared" si="128"/>
        <v>1</v>
      </c>
      <c r="CD137">
        <f t="shared" si="128"/>
        <v>1</v>
      </c>
      <c r="CE137">
        <f t="shared" si="128"/>
        <v>0</v>
      </c>
      <c r="CF137">
        <f t="shared" si="128"/>
        <v>1</v>
      </c>
      <c r="CG137">
        <f t="shared" si="128"/>
        <v>0</v>
      </c>
      <c r="CH137">
        <f t="shared" si="128"/>
        <v>0</v>
      </c>
      <c r="CI137">
        <f t="shared" si="128"/>
        <v>0</v>
      </c>
      <c r="CJ137">
        <f t="shared" si="128"/>
        <v>0</v>
      </c>
      <c r="CK137">
        <f t="shared" si="128"/>
        <v>1</v>
      </c>
      <c r="CL137">
        <f t="shared" si="128"/>
        <v>1</v>
      </c>
      <c r="CM137" t="s">
        <v>47</v>
      </c>
      <c r="CN137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8">
        <v>458</v>
      </c>
      <c r="DD137" t="s">
        <v>47</v>
      </c>
      <c r="DE137" s="8">
        <v>458</v>
      </c>
      <c r="DF137" s="103"/>
      <c r="DG137" s="53"/>
      <c r="DH137" s="53"/>
      <c r="DI137" s="53"/>
      <c r="DJ137" s="53"/>
      <c r="DK137" s="53"/>
      <c r="DL137" s="53"/>
      <c r="DP137" s="53"/>
      <c r="DQ137" s="55"/>
      <c r="EJ137" s="53"/>
      <c r="EK137" s="55"/>
    </row>
    <row r="138" spans="1:141" s="5" customFormat="1" ht="12.75">
      <c r="A138" s="53">
        <v>18</v>
      </c>
      <c r="B138" s="53">
        <v>458</v>
      </c>
      <c r="C138" t="s">
        <v>45</v>
      </c>
      <c r="D138" s="5" t="s">
        <v>334</v>
      </c>
      <c r="E138" t="s">
        <v>47</v>
      </c>
      <c r="F138" s="53">
        <v>30.7</v>
      </c>
      <c r="G138" s="53">
        <v>0.8</v>
      </c>
      <c r="H138" s="74">
        <v>1456</v>
      </c>
      <c r="I138" s="74">
        <v>77</v>
      </c>
      <c r="J138" s="74"/>
      <c r="K138" s="77">
        <v>25.4</v>
      </c>
      <c r="L138" s="74">
        <v>5</v>
      </c>
      <c r="M138" s="23">
        <f>(K138-F138)/F138</f>
        <v>-0.1726384364820847</v>
      </c>
      <c r="N138" s="91"/>
      <c r="O138" s="5">
        <v>35</v>
      </c>
      <c r="P138" s="11"/>
      <c r="Q138" s="74">
        <v>9</v>
      </c>
      <c r="R138" s="92"/>
      <c r="S138" s="77">
        <v>4.8</v>
      </c>
      <c r="T138" s="91"/>
      <c r="Z138" s="53"/>
      <c r="AA138" t="s">
        <v>47</v>
      </c>
      <c r="AC138" s="77">
        <v>120</v>
      </c>
      <c r="AD138" s="77">
        <v>174</v>
      </c>
      <c r="AE138" s="77">
        <v>158</v>
      </c>
      <c r="AF138" s="77">
        <v>194</v>
      </c>
      <c r="AG138" s="77">
        <v>126</v>
      </c>
      <c r="AH138" s="77">
        <v>88</v>
      </c>
      <c r="AI138" s="77">
        <v>109</v>
      </c>
      <c r="AJ138" s="77">
        <v>118</v>
      </c>
      <c r="AK138" s="77">
        <v>206</v>
      </c>
      <c r="AL138" s="77">
        <v>163</v>
      </c>
      <c r="AN138" s="77">
        <v>20</v>
      </c>
      <c r="AO138" s="77">
        <v>30</v>
      </c>
      <c r="AP138" s="77">
        <v>27</v>
      </c>
      <c r="AQ138" s="77">
        <v>33</v>
      </c>
      <c r="AR138" s="77">
        <v>22</v>
      </c>
      <c r="AS138" s="77">
        <v>15</v>
      </c>
      <c r="AT138" s="77">
        <v>19</v>
      </c>
      <c r="AU138" s="77">
        <v>21</v>
      </c>
      <c r="AV138" s="77">
        <v>35</v>
      </c>
      <c r="AW138" s="77">
        <v>28</v>
      </c>
      <c r="AX138"/>
      <c r="AY138"/>
      <c r="AZ138">
        <f t="shared" si="121"/>
        <v>24.5</v>
      </c>
      <c r="BA138">
        <f t="shared" si="122"/>
        <v>26.75</v>
      </c>
      <c r="BB138">
        <f t="shared" si="122"/>
        <v>29.25</v>
      </c>
      <c r="BC138">
        <f t="shared" si="122"/>
        <v>28.75</v>
      </c>
      <c r="BD138">
        <f t="shared" si="122"/>
        <v>23</v>
      </c>
      <c r="BE138">
        <f t="shared" si="122"/>
        <v>17.75</v>
      </c>
      <c r="BF138">
        <f t="shared" si="122"/>
        <v>18.5</v>
      </c>
      <c r="BG138">
        <f t="shared" si="122"/>
        <v>24</v>
      </c>
      <c r="BH138">
        <f t="shared" si="122"/>
        <v>29.75</v>
      </c>
      <c r="BI138">
        <f t="shared" si="123"/>
        <v>27.75</v>
      </c>
      <c r="BJ138"/>
      <c r="BL138" s="5">
        <v>8</v>
      </c>
      <c r="BM138" s="5">
        <v>12</v>
      </c>
      <c r="BN138" s="5">
        <v>11</v>
      </c>
      <c r="BO138" s="5">
        <v>13</v>
      </c>
      <c r="BP138" s="5">
        <v>9</v>
      </c>
      <c r="BQ138" s="5">
        <v>6</v>
      </c>
      <c r="BR138" s="5">
        <v>7</v>
      </c>
      <c r="BS138" s="5">
        <v>8</v>
      </c>
      <c r="BT138" s="5">
        <v>14</v>
      </c>
      <c r="BU138" s="5">
        <v>11</v>
      </c>
      <c r="BW138" t="s">
        <v>48</v>
      </c>
      <c r="BX138" s="5" t="s">
        <v>419</v>
      </c>
      <c r="BY138">
        <f t="shared" si="125"/>
        <v>14</v>
      </c>
      <c r="BZ138">
        <f t="shared" si="126"/>
        <v>6</v>
      </c>
      <c r="CA138" s="27">
        <f t="shared" si="127"/>
        <v>8</v>
      </c>
      <c r="CB138"/>
      <c r="CC138">
        <f t="shared" si="128"/>
        <v>0</v>
      </c>
      <c r="CD138">
        <f t="shared" si="128"/>
        <v>1</v>
      </c>
      <c r="CE138">
        <f t="shared" si="128"/>
        <v>1</v>
      </c>
      <c r="CF138">
        <f t="shared" si="128"/>
        <v>1</v>
      </c>
      <c r="CG138">
        <f t="shared" si="128"/>
        <v>1</v>
      </c>
      <c r="CH138">
        <f t="shared" si="128"/>
        <v>0</v>
      </c>
      <c r="CI138">
        <f t="shared" si="128"/>
        <v>0</v>
      </c>
      <c r="CJ138">
        <f t="shared" si="128"/>
        <v>0</v>
      </c>
      <c r="CK138">
        <f t="shared" si="128"/>
        <v>1</v>
      </c>
      <c r="CL138">
        <f t="shared" si="128"/>
        <v>1</v>
      </c>
      <c r="CM138" t="s">
        <v>47</v>
      </c>
      <c r="CN138" s="5" t="s">
        <v>60</v>
      </c>
      <c r="CO138">
        <f aca="true" t="shared" si="129" ref="CO138:CO143">MAX(AZ138:BI138)</f>
        <v>29.75</v>
      </c>
      <c r="CP138">
        <f aca="true" t="shared" si="130" ref="CP138:CP143">MIN(AZ138:BI138)</f>
        <v>17.75</v>
      </c>
      <c r="CQ138" s="27">
        <f aca="true" t="shared" si="131" ref="CQ138:CQ143">(CO138-CP138)/4+CP138</f>
        <v>20.75</v>
      </c>
      <c r="CR138"/>
      <c r="CS138">
        <f aca="true" t="shared" si="132" ref="CS138:DB143">IF(AZ138&gt;$CQ138,1,0)</f>
        <v>1</v>
      </c>
      <c r="CT138">
        <f t="shared" si="132"/>
        <v>1</v>
      </c>
      <c r="CU138">
        <f t="shared" si="132"/>
        <v>1</v>
      </c>
      <c r="CV138">
        <f t="shared" si="132"/>
        <v>1</v>
      </c>
      <c r="CW138">
        <f t="shared" si="132"/>
        <v>1</v>
      </c>
      <c r="CX138">
        <f t="shared" si="132"/>
        <v>0</v>
      </c>
      <c r="CY138">
        <f t="shared" si="132"/>
        <v>0</v>
      </c>
      <c r="CZ138">
        <f t="shared" si="132"/>
        <v>1</v>
      </c>
      <c r="DA138">
        <f t="shared" si="132"/>
        <v>1</v>
      </c>
      <c r="DB138">
        <f t="shared" si="132"/>
        <v>1</v>
      </c>
      <c r="DC138" s="8">
        <f aca="true" t="shared" si="133" ref="DC138:DC201">SUM(CS138:DB138)</f>
        <v>8</v>
      </c>
      <c r="DD138" t="s">
        <v>47</v>
      </c>
      <c r="DE138" s="53">
        <v>458</v>
      </c>
      <c r="DF138" s="74"/>
      <c r="DG138" s="53"/>
      <c r="DH138" s="53"/>
      <c r="DI138" s="53"/>
      <c r="DJ138" s="53"/>
      <c r="DK138" s="53"/>
      <c r="DL138" s="53"/>
      <c r="DP138" s="53"/>
      <c r="DQ138" s="55"/>
      <c r="EJ138" s="53"/>
      <c r="EK138" s="55"/>
    </row>
    <row r="139" spans="1:141" s="5" customFormat="1" ht="12.75">
      <c r="A139" s="8">
        <v>18</v>
      </c>
      <c r="B139" s="8">
        <v>458</v>
      </c>
      <c r="C139" t="s">
        <v>45</v>
      </c>
      <c r="D139" t="s">
        <v>88</v>
      </c>
      <c r="E139" t="s">
        <v>131</v>
      </c>
      <c r="F139" s="8">
        <v>27.5</v>
      </c>
      <c r="G139" s="8">
        <v>1</v>
      </c>
      <c r="H139" s="8">
        <v>1308</v>
      </c>
      <c r="I139" s="8">
        <v>62</v>
      </c>
      <c r="J139" s="8"/>
      <c r="K139">
        <v>27.8</v>
      </c>
      <c r="L139" s="8">
        <v>6</v>
      </c>
      <c r="M139"/>
      <c r="N139" s="28">
        <f>(K139-K138)/K138</f>
        <v>0.09448818897637805</v>
      </c>
      <c r="O139">
        <v>49</v>
      </c>
      <c r="P139" s="28">
        <f>(O139-O138)/O138</f>
        <v>0.4</v>
      </c>
      <c r="Q139" s="8">
        <v>9</v>
      </c>
      <c r="R139" s="12">
        <v>0</v>
      </c>
      <c r="S139">
        <v>10.3</v>
      </c>
      <c r="T139" s="28">
        <f>(S139-S138)/S138</f>
        <v>1.1458333333333335</v>
      </c>
      <c r="U139"/>
      <c r="V139"/>
      <c r="W139" s="8">
        <v>0</v>
      </c>
      <c r="X139" s="38" t="s">
        <v>195</v>
      </c>
      <c r="Y139" s="38" t="s">
        <v>195</v>
      </c>
      <c r="Z139" s="8">
        <v>0</v>
      </c>
      <c r="AA139" t="s">
        <v>131</v>
      </c>
      <c r="AB139"/>
      <c r="AC139">
        <v>185</v>
      </c>
      <c r="AD139">
        <v>120</v>
      </c>
      <c r="AE139">
        <v>71</v>
      </c>
      <c r="AF139">
        <v>70</v>
      </c>
      <c r="AG139">
        <v>88</v>
      </c>
      <c r="AH139">
        <v>106</v>
      </c>
      <c r="AI139">
        <v>84</v>
      </c>
      <c r="AJ139">
        <v>139</v>
      </c>
      <c r="AK139">
        <v>236</v>
      </c>
      <c r="AL139">
        <v>209</v>
      </c>
      <c r="AM139"/>
      <c r="AN139">
        <v>37</v>
      </c>
      <c r="AO139">
        <v>24</v>
      </c>
      <c r="AP139">
        <v>14</v>
      </c>
      <c r="AQ139">
        <v>15</v>
      </c>
      <c r="AR139">
        <v>18</v>
      </c>
      <c r="AS139">
        <v>22</v>
      </c>
      <c r="AT139">
        <v>18</v>
      </c>
      <c r="AU139">
        <v>30</v>
      </c>
      <c r="AV139">
        <v>49</v>
      </c>
      <c r="AW139">
        <v>43</v>
      </c>
      <c r="AX139"/>
      <c r="AY139"/>
      <c r="AZ139">
        <f t="shared" si="121"/>
        <v>35.25</v>
      </c>
      <c r="BA139">
        <f t="shared" si="122"/>
        <v>24.75</v>
      </c>
      <c r="BB139">
        <f t="shared" si="122"/>
        <v>16.75</v>
      </c>
      <c r="BC139">
        <f t="shared" si="122"/>
        <v>15.5</v>
      </c>
      <c r="BD139">
        <f t="shared" si="122"/>
        <v>18.25</v>
      </c>
      <c r="BE139">
        <f t="shared" si="122"/>
        <v>20</v>
      </c>
      <c r="BF139">
        <f t="shared" si="122"/>
        <v>22</v>
      </c>
      <c r="BG139">
        <f t="shared" si="122"/>
        <v>31.75</v>
      </c>
      <c r="BH139">
        <f t="shared" si="122"/>
        <v>42.75</v>
      </c>
      <c r="BI139">
        <f t="shared" si="123"/>
        <v>43</v>
      </c>
      <c r="BJ139"/>
      <c r="BK139"/>
      <c r="BL139">
        <v>14</v>
      </c>
      <c r="BM139">
        <v>9</v>
      </c>
      <c r="BN139">
        <v>5</v>
      </c>
      <c r="BO139">
        <v>5</v>
      </c>
      <c r="BP139">
        <v>7</v>
      </c>
      <c r="BQ139">
        <v>8</v>
      </c>
      <c r="BR139">
        <v>6</v>
      </c>
      <c r="BS139">
        <v>11</v>
      </c>
      <c r="BT139">
        <v>18</v>
      </c>
      <c r="BU139">
        <v>16</v>
      </c>
      <c r="BV139"/>
      <c r="BW139" t="s">
        <v>48</v>
      </c>
      <c r="BX139" s="5" t="s">
        <v>419</v>
      </c>
      <c r="BY139">
        <f t="shared" si="125"/>
        <v>18</v>
      </c>
      <c r="BZ139">
        <f t="shared" si="126"/>
        <v>5</v>
      </c>
      <c r="CA139" s="27">
        <f t="shared" si="127"/>
        <v>8.25</v>
      </c>
      <c r="CB139"/>
      <c r="CC139">
        <f t="shared" si="128"/>
        <v>1</v>
      </c>
      <c r="CD139">
        <f t="shared" si="128"/>
        <v>1</v>
      </c>
      <c r="CE139">
        <f t="shared" si="128"/>
        <v>0</v>
      </c>
      <c r="CF139">
        <f t="shared" si="128"/>
        <v>0</v>
      </c>
      <c r="CG139">
        <f t="shared" si="128"/>
        <v>0</v>
      </c>
      <c r="CH139">
        <f t="shared" si="128"/>
        <v>0</v>
      </c>
      <c r="CI139">
        <f t="shared" si="128"/>
        <v>0</v>
      </c>
      <c r="CJ139">
        <f t="shared" si="128"/>
        <v>1</v>
      </c>
      <c r="CK139">
        <f t="shared" si="128"/>
        <v>1</v>
      </c>
      <c r="CL139">
        <f t="shared" si="128"/>
        <v>1</v>
      </c>
      <c r="CM139" t="s">
        <v>131</v>
      </c>
      <c r="CN139"/>
      <c r="CO139">
        <f t="shared" si="129"/>
        <v>43</v>
      </c>
      <c r="CP139">
        <f t="shared" si="130"/>
        <v>15.5</v>
      </c>
      <c r="CQ139" s="27">
        <f t="shared" si="131"/>
        <v>22.375</v>
      </c>
      <c r="CR139"/>
      <c r="CS139">
        <f t="shared" si="132"/>
        <v>1</v>
      </c>
      <c r="CT139">
        <f t="shared" si="132"/>
        <v>1</v>
      </c>
      <c r="CU139">
        <f t="shared" si="132"/>
        <v>0</v>
      </c>
      <c r="CV139">
        <f t="shared" si="132"/>
        <v>0</v>
      </c>
      <c r="CW139">
        <f t="shared" si="132"/>
        <v>0</v>
      </c>
      <c r="CX139">
        <f t="shared" si="132"/>
        <v>0</v>
      </c>
      <c r="CY139">
        <f t="shared" si="132"/>
        <v>0</v>
      </c>
      <c r="CZ139">
        <f t="shared" si="132"/>
        <v>1</v>
      </c>
      <c r="DA139">
        <f t="shared" si="132"/>
        <v>1</v>
      </c>
      <c r="DB139">
        <f t="shared" si="132"/>
        <v>1</v>
      </c>
      <c r="DC139" s="8">
        <f t="shared" si="133"/>
        <v>5</v>
      </c>
      <c r="DD139" t="s">
        <v>131</v>
      </c>
      <c r="DE139" s="8">
        <v>458</v>
      </c>
      <c r="DF139" s="103"/>
      <c r="DG139" s="53"/>
      <c r="DH139" s="53"/>
      <c r="DI139" s="53"/>
      <c r="DJ139" s="53"/>
      <c r="DK139" s="53"/>
      <c r="DL139" s="53"/>
      <c r="DP139" s="53"/>
      <c r="DQ139" s="55"/>
      <c r="EJ139" s="53"/>
      <c r="EK139" s="55"/>
    </row>
    <row r="140" spans="1:141" s="5" customFormat="1" ht="12.75">
      <c r="A140" s="74">
        <v>18</v>
      </c>
      <c r="B140" s="74">
        <v>458</v>
      </c>
      <c r="C140" t="s">
        <v>45</v>
      </c>
      <c r="D140" s="5" t="s">
        <v>333</v>
      </c>
      <c r="E140" s="5" t="s">
        <v>395</v>
      </c>
      <c r="F140" s="53">
        <v>28</v>
      </c>
      <c r="G140" s="53">
        <v>0.6</v>
      </c>
      <c r="H140" s="74">
        <v>1218</v>
      </c>
      <c r="I140" s="74">
        <v>66</v>
      </c>
      <c r="J140" s="74"/>
      <c r="K140" s="77">
        <v>25.7</v>
      </c>
      <c r="L140" s="74">
        <v>7</v>
      </c>
      <c r="M140" s="42" t="s">
        <v>51</v>
      </c>
      <c r="N140" s="28">
        <f>(K140-K138)/K138</f>
        <v>0.011811023622047273</v>
      </c>
      <c r="O140" s="5">
        <v>45</v>
      </c>
      <c r="P140" s="28">
        <f>(O140-O138)/O138</f>
        <v>0.2857142857142857</v>
      </c>
      <c r="Q140" s="74">
        <v>9</v>
      </c>
      <c r="R140" s="12">
        <v>0</v>
      </c>
      <c r="S140" s="77">
        <v>8.1</v>
      </c>
      <c r="T140" s="28">
        <f>(S140-S138)/S138</f>
        <v>0.6875</v>
      </c>
      <c r="W140" s="8">
        <v>0</v>
      </c>
      <c r="X140" s="5" t="s">
        <v>198</v>
      </c>
      <c r="Y140" s="5" t="s">
        <v>198</v>
      </c>
      <c r="Z140" s="8">
        <v>0</v>
      </c>
      <c r="AA140" s="5" t="s">
        <v>395</v>
      </c>
      <c r="AC140" s="77">
        <v>188</v>
      </c>
      <c r="AD140" s="77">
        <v>113</v>
      </c>
      <c r="AE140" s="77">
        <v>73</v>
      </c>
      <c r="AF140" s="77">
        <v>67</v>
      </c>
      <c r="AG140" s="77">
        <v>103</v>
      </c>
      <c r="AH140" s="77">
        <v>96</v>
      </c>
      <c r="AI140" s="77">
        <v>87</v>
      </c>
      <c r="AJ140" s="77">
        <v>126</v>
      </c>
      <c r="AK140" s="77">
        <v>211</v>
      </c>
      <c r="AL140" s="77">
        <v>154</v>
      </c>
      <c r="AN140" s="5">
        <v>39</v>
      </c>
      <c r="AO140" s="5">
        <v>23</v>
      </c>
      <c r="AP140" s="5">
        <v>15</v>
      </c>
      <c r="AQ140" s="5">
        <v>14</v>
      </c>
      <c r="AR140" s="5">
        <v>21</v>
      </c>
      <c r="AS140" s="5">
        <v>20</v>
      </c>
      <c r="AT140" s="5">
        <v>18</v>
      </c>
      <c r="AU140" s="5">
        <v>26</v>
      </c>
      <c r="AV140" s="5">
        <v>45</v>
      </c>
      <c r="AW140" s="5">
        <v>33</v>
      </c>
      <c r="AX140"/>
      <c r="AY140"/>
      <c r="AZ140">
        <f t="shared" si="121"/>
        <v>33.5</v>
      </c>
      <c r="BA140">
        <f t="shared" si="122"/>
        <v>25</v>
      </c>
      <c r="BB140">
        <f t="shared" si="122"/>
        <v>16.75</v>
      </c>
      <c r="BC140">
        <f t="shared" si="122"/>
        <v>16</v>
      </c>
      <c r="BD140">
        <f t="shared" si="122"/>
        <v>19</v>
      </c>
      <c r="BE140">
        <f t="shared" si="122"/>
        <v>19.75</v>
      </c>
      <c r="BF140">
        <f t="shared" si="122"/>
        <v>20.5</v>
      </c>
      <c r="BG140">
        <f t="shared" si="122"/>
        <v>28.75</v>
      </c>
      <c r="BH140">
        <f t="shared" si="122"/>
        <v>37.25</v>
      </c>
      <c r="BI140">
        <f t="shared" si="123"/>
        <v>37.5</v>
      </c>
      <c r="BJ140"/>
      <c r="BL140" s="5">
        <v>15</v>
      </c>
      <c r="BM140" s="5">
        <v>9</v>
      </c>
      <c r="BN140" s="5">
        <v>6</v>
      </c>
      <c r="BO140" s="5">
        <v>6</v>
      </c>
      <c r="BP140" s="5">
        <v>8</v>
      </c>
      <c r="BQ140" s="5">
        <v>8</v>
      </c>
      <c r="BR140" s="5">
        <v>7</v>
      </c>
      <c r="BS140" s="5">
        <v>10</v>
      </c>
      <c r="BT140" s="5">
        <v>17</v>
      </c>
      <c r="BU140" s="5">
        <v>13</v>
      </c>
      <c r="BW140" t="s">
        <v>48</v>
      </c>
      <c r="BX140" s="5" t="s">
        <v>419</v>
      </c>
      <c r="BY140">
        <f t="shared" si="125"/>
        <v>17</v>
      </c>
      <c r="BZ140">
        <f t="shared" si="126"/>
        <v>6</v>
      </c>
      <c r="CA140" s="27">
        <f t="shared" si="127"/>
        <v>8.75</v>
      </c>
      <c r="CB140"/>
      <c r="CC140">
        <f t="shared" si="128"/>
        <v>1</v>
      </c>
      <c r="CD140">
        <f t="shared" si="128"/>
        <v>1</v>
      </c>
      <c r="CE140">
        <f t="shared" si="128"/>
        <v>0</v>
      </c>
      <c r="CF140">
        <f t="shared" si="128"/>
        <v>0</v>
      </c>
      <c r="CG140">
        <f t="shared" si="128"/>
        <v>0</v>
      </c>
      <c r="CH140">
        <f t="shared" si="128"/>
        <v>0</v>
      </c>
      <c r="CI140">
        <f t="shared" si="128"/>
        <v>0</v>
      </c>
      <c r="CJ140">
        <f t="shared" si="128"/>
        <v>1</v>
      </c>
      <c r="CK140">
        <f t="shared" si="128"/>
        <v>1</v>
      </c>
      <c r="CL140">
        <f t="shared" si="128"/>
        <v>1</v>
      </c>
      <c r="CM140" s="5" t="s">
        <v>395</v>
      </c>
      <c r="CO140">
        <f t="shared" si="129"/>
        <v>37.5</v>
      </c>
      <c r="CP140">
        <f t="shared" si="130"/>
        <v>16</v>
      </c>
      <c r="CQ140" s="27">
        <f t="shared" si="131"/>
        <v>21.375</v>
      </c>
      <c r="CR140"/>
      <c r="CS140">
        <f t="shared" si="132"/>
        <v>1</v>
      </c>
      <c r="CT140">
        <f t="shared" si="132"/>
        <v>1</v>
      </c>
      <c r="CU140">
        <f t="shared" si="132"/>
        <v>0</v>
      </c>
      <c r="CV140">
        <f t="shared" si="132"/>
        <v>0</v>
      </c>
      <c r="CW140">
        <f t="shared" si="132"/>
        <v>0</v>
      </c>
      <c r="CX140">
        <f t="shared" si="132"/>
        <v>0</v>
      </c>
      <c r="CY140">
        <f t="shared" si="132"/>
        <v>0</v>
      </c>
      <c r="CZ140">
        <f t="shared" si="132"/>
        <v>1</v>
      </c>
      <c r="DA140">
        <f t="shared" si="132"/>
        <v>1</v>
      </c>
      <c r="DB140">
        <f t="shared" si="132"/>
        <v>1</v>
      </c>
      <c r="DC140" s="8">
        <f t="shared" si="133"/>
        <v>5</v>
      </c>
      <c r="DD140" s="5" t="s">
        <v>395</v>
      </c>
      <c r="DE140" s="74">
        <v>458</v>
      </c>
      <c r="DF140" s="74"/>
      <c r="DG140" s="53"/>
      <c r="DH140" s="53"/>
      <c r="DI140" s="53"/>
      <c r="DJ140" s="53"/>
      <c r="DK140" s="53"/>
      <c r="DL140" s="53"/>
      <c r="DP140" s="53"/>
      <c r="DQ140" s="55"/>
      <c r="EJ140" s="53"/>
      <c r="EK140" s="55"/>
    </row>
    <row r="141" spans="1:206" s="5" customFormat="1" ht="12.75">
      <c r="A141" s="8">
        <v>18</v>
      </c>
      <c r="B141" s="74">
        <v>458</v>
      </c>
      <c r="C141" t="s">
        <v>45</v>
      </c>
      <c r="D141" s="5" t="s">
        <v>332</v>
      </c>
      <c r="E141" t="s">
        <v>396</v>
      </c>
      <c r="F141" s="53">
        <v>29.6</v>
      </c>
      <c r="G141" s="53">
        <v>1.1</v>
      </c>
      <c r="H141" s="74">
        <v>886</v>
      </c>
      <c r="I141" s="74">
        <v>49</v>
      </c>
      <c r="J141" s="74"/>
      <c r="K141" s="77">
        <v>25.6</v>
      </c>
      <c r="L141" s="74">
        <v>5</v>
      </c>
      <c r="M141" s="77"/>
      <c r="N141" s="28">
        <f>(K141-K138)/K138</f>
        <v>0.007874015748031609</v>
      </c>
      <c r="O141" s="5">
        <v>48</v>
      </c>
      <c r="P141" s="28">
        <f>(O141-O138)/O138</f>
        <v>0.37142857142857144</v>
      </c>
      <c r="Q141" s="74">
        <v>9</v>
      </c>
      <c r="R141" s="12">
        <v>0</v>
      </c>
      <c r="S141" s="77">
        <v>11</v>
      </c>
      <c r="T141" s="28">
        <f>(S141-S138)/S138</f>
        <v>1.2916666666666667</v>
      </c>
      <c r="W141" s="8">
        <v>0</v>
      </c>
      <c r="X141" s="5" t="s">
        <v>198</v>
      </c>
      <c r="Y141" s="5" t="s">
        <v>198</v>
      </c>
      <c r="Z141" s="8">
        <v>0</v>
      </c>
      <c r="AA141" t="s">
        <v>396</v>
      </c>
      <c r="AC141" s="77">
        <v>136</v>
      </c>
      <c r="AD141" s="77">
        <v>48</v>
      </c>
      <c r="AE141" s="77">
        <v>40</v>
      </c>
      <c r="AF141" s="77">
        <v>59</v>
      </c>
      <c r="AG141" s="77">
        <v>69</v>
      </c>
      <c r="AH141" s="77">
        <v>49</v>
      </c>
      <c r="AI141" s="77">
        <v>72</v>
      </c>
      <c r="AJ141" s="77">
        <v>114</v>
      </c>
      <c r="AK141" s="77">
        <v>167</v>
      </c>
      <c r="AL141" s="77">
        <v>132</v>
      </c>
      <c r="AN141" s="77">
        <v>39</v>
      </c>
      <c r="AO141" s="77">
        <v>13</v>
      </c>
      <c r="AP141" s="77">
        <v>11</v>
      </c>
      <c r="AQ141" s="77">
        <v>17</v>
      </c>
      <c r="AR141" s="77">
        <v>19</v>
      </c>
      <c r="AS141" s="77">
        <v>14</v>
      </c>
      <c r="AT141" s="77">
        <v>20</v>
      </c>
      <c r="AU141" s="77">
        <v>33</v>
      </c>
      <c r="AV141" s="77">
        <v>48</v>
      </c>
      <c r="AW141" s="77">
        <v>37</v>
      </c>
      <c r="AX141"/>
      <c r="AY141"/>
      <c r="AZ141">
        <f t="shared" si="121"/>
        <v>32</v>
      </c>
      <c r="BA141">
        <f t="shared" si="122"/>
        <v>19</v>
      </c>
      <c r="BB141">
        <f t="shared" si="122"/>
        <v>13</v>
      </c>
      <c r="BC141">
        <f t="shared" si="122"/>
        <v>16</v>
      </c>
      <c r="BD141">
        <f t="shared" si="122"/>
        <v>17.25</v>
      </c>
      <c r="BE141">
        <f t="shared" si="122"/>
        <v>16.75</v>
      </c>
      <c r="BF141">
        <f t="shared" si="122"/>
        <v>21.75</v>
      </c>
      <c r="BG141">
        <f t="shared" si="122"/>
        <v>33.5</v>
      </c>
      <c r="BH141">
        <f t="shared" si="122"/>
        <v>41.5</v>
      </c>
      <c r="BI141">
        <f t="shared" si="123"/>
        <v>40.25</v>
      </c>
      <c r="BJ141"/>
      <c r="BL141" s="5">
        <v>15</v>
      </c>
      <c r="BM141" s="5">
        <v>5</v>
      </c>
      <c r="BN141" s="5">
        <v>5</v>
      </c>
      <c r="BO141" s="5">
        <v>7</v>
      </c>
      <c r="BP141" s="5">
        <v>8</v>
      </c>
      <c r="BQ141" s="5">
        <v>6</v>
      </c>
      <c r="BR141" s="5">
        <v>8</v>
      </c>
      <c r="BS141" s="5">
        <v>13</v>
      </c>
      <c r="BT141" s="5">
        <v>19</v>
      </c>
      <c r="BU141" s="5">
        <v>15</v>
      </c>
      <c r="BW141" t="s">
        <v>48</v>
      </c>
      <c r="BX141" s="5" t="s">
        <v>419</v>
      </c>
      <c r="BY141">
        <f t="shared" si="125"/>
        <v>19</v>
      </c>
      <c r="BZ141">
        <f t="shared" si="126"/>
        <v>5</v>
      </c>
      <c r="CA141" s="27">
        <f t="shared" si="127"/>
        <v>8.5</v>
      </c>
      <c r="CC141">
        <f t="shared" si="128"/>
        <v>1</v>
      </c>
      <c r="CD141">
        <f t="shared" si="128"/>
        <v>0</v>
      </c>
      <c r="CE141">
        <f t="shared" si="128"/>
        <v>0</v>
      </c>
      <c r="CF141">
        <f t="shared" si="128"/>
        <v>0</v>
      </c>
      <c r="CG141">
        <f t="shared" si="128"/>
        <v>0</v>
      </c>
      <c r="CH141">
        <f t="shared" si="128"/>
        <v>0</v>
      </c>
      <c r="CI141">
        <f t="shared" si="128"/>
        <v>0</v>
      </c>
      <c r="CJ141">
        <f t="shared" si="128"/>
        <v>1</v>
      </c>
      <c r="CK141">
        <f t="shared" si="128"/>
        <v>1</v>
      </c>
      <c r="CL141">
        <f t="shared" si="128"/>
        <v>1</v>
      </c>
      <c r="CM141" t="s">
        <v>396</v>
      </c>
      <c r="CO141">
        <f t="shared" si="129"/>
        <v>41.5</v>
      </c>
      <c r="CP141">
        <f t="shared" si="130"/>
        <v>13</v>
      </c>
      <c r="CQ141" s="27">
        <f t="shared" si="131"/>
        <v>20.125</v>
      </c>
      <c r="CR141"/>
      <c r="CS141">
        <f t="shared" si="132"/>
        <v>1</v>
      </c>
      <c r="CT141">
        <f t="shared" si="132"/>
        <v>0</v>
      </c>
      <c r="CU141">
        <f t="shared" si="132"/>
        <v>0</v>
      </c>
      <c r="CV141">
        <f t="shared" si="132"/>
        <v>0</v>
      </c>
      <c r="CW141">
        <f t="shared" si="132"/>
        <v>0</v>
      </c>
      <c r="CX141">
        <f t="shared" si="132"/>
        <v>0</v>
      </c>
      <c r="CY141">
        <f t="shared" si="132"/>
        <v>1</v>
      </c>
      <c r="CZ141">
        <f t="shared" si="132"/>
        <v>1</v>
      </c>
      <c r="DA141">
        <f t="shared" si="132"/>
        <v>1</v>
      </c>
      <c r="DB141">
        <f t="shared" si="132"/>
        <v>1</v>
      </c>
      <c r="DC141" s="8">
        <f t="shared" si="133"/>
        <v>5</v>
      </c>
      <c r="DD141" t="s">
        <v>396</v>
      </c>
      <c r="DE141" s="74">
        <v>458</v>
      </c>
      <c r="DF141" s="74"/>
      <c r="DG141" s="53"/>
      <c r="DH141" s="53"/>
      <c r="DI141" s="53"/>
      <c r="DJ141" s="75"/>
      <c r="DK141" s="75"/>
      <c r="DL141" s="75"/>
      <c r="DM141" s="78"/>
      <c r="DN141" s="78"/>
      <c r="DO141" s="78"/>
      <c r="DP141" s="78"/>
      <c r="DQ141" s="78"/>
      <c r="DR141" s="78"/>
      <c r="DS141" s="78"/>
      <c r="DT141" s="78"/>
      <c r="DU141" s="78"/>
      <c r="DV141" s="78"/>
      <c r="DW141" s="78"/>
      <c r="DX141" s="78"/>
      <c r="DY141" s="78"/>
      <c r="DZ141" s="78"/>
      <c r="EA141" s="78"/>
      <c r="EB141" s="78"/>
      <c r="EJ141" s="53"/>
      <c r="EK141" s="55"/>
      <c r="EQ141" s="78"/>
      <c r="ER141" s="78"/>
      <c r="ES141" s="78"/>
      <c r="ET141" s="78"/>
      <c r="EU141" s="78"/>
      <c r="EV141" s="78"/>
      <c r="EW141" s="78"/>
      <c r="EX141" s="78"/>
      <c r="EY141" s="78"/>
      <c r="EZ141" s="78"/>
      <c r="FA141" s="78"/>
      <c r="FB141" s="78"/>
      <c r="FC141" s="78"/>
      <c r="FD141" s="78"/>
      <c r="FE141" s="78"/>
      <c r="FF141" s="78"/>
      <c r="FG141" s="78"/>
      <c r="FH141" s="78"/>
      <c r="FI141" s="78"/>
      <c r="FJ141" s="78"/>
      <c r="FK141" s="78"/>
      <c r="FL141" s="78"/>
      <c r="FM141" s="78"/>
      <c r="FN141" s="78"/>
      <c r="FO141" s="78"/>
      <c r="FP141" s="78"/>
      <c r="FQ141" s="78"/>
      <c r="FR141" s="78"/>
      <c r="FS141" s="78"/>
      <c r="FT141" s="78"/>
      <c r="FU141" s="78"/>
      <c r="FV141" s="78"/>
      <c r="FW141" s="78"/>
      <c r="FX141" s="78"/>
      <c r="FY141" s="78"/>
      <c r="FZ141" s="78"/>
      <c r="GA141" s="78"/>
      <c r="GB141" s="78"/>
      <c r="GC141" s="78"/>
      <c r="GD141" s="78"/>
      <c r="GE141" s="78"/>
      <c r="GF141" s="78"/>
      <c r="GG141" s="78"/>
      <c r="GH141" s="78"/>
      <c r="GI141" s="78"/>
      <c r="GJ141" s="78"/>
      <c r="GK141" s="78"/>
      <c r="GL141" s="78"/>
      <c r="GM141" s="78"/>
      <c r="GN141" s="78"/>
      <c r="GO141" s="78"/>
      <c r="GP141" s="78"/>
      <c r="GQ141" s="78"/>
      <c r="GR141" s="78"/>
      <c r="GS141" s="78"/>
      <c r="GT141" s="78"/>
      <c r="GU141" s="78"/>
      <c r="GV141" s="78"/>
      <c r="GW141" s="78"/>
      <c r="GX141" s="78"/>
    </row>
    <row r="142" spans="1:206" s="78" customFormat="1" ht="12.75">
      <c r="A142" s="75">
        <v>18</v>
      </c>
      <c r="B142" s="75">
        <v>458</v>
      </c>
      <c r="C142" s="79" t="s">
        <v>45</v>
      </c>
      <c r="D142" s="78" t="s">
        <v>331</v>
      </c>
      <c r="E142" s="5" t="s">
        <v>393</v>
      </c>
      <c r="F142" s="95">
        <v>27.95</v>
      </c>
      <c r="G142" s="75">
        <v>0.5</v>
      </c>
      <c r="H142" s="75">
        <v>725</v>
      </c>
      <c r="I142" s="75">
        <v>38</v>
      </c>
      <c r="J142" s="75"/>
      <c r="K142" s="78">
        <v>18.8</v>
      </c>
      <c r="L142" s="75">
        <v>8</v>
      </c>
      <c r="N142" s="28">
        <f>(K142-K138)/K138</f>
        <v>-0.2598425196850393</v>
      </c>
      <c r="O142" s="100">
        <v>38.17834742296155</v>
      </c>
      <c r="P142" s="28">
        <f>(O142-O138)/O138</f>
        <v>0.09080992637033002</v>
      </c>
      <c r="Q142" s="75">
        <v>9</v>
      </c>
      <c r="R142" s="12">
        <v>0</v>
      </c>
      <c r="S142" s="98">
        <v>8.689655172413794</v>
      </c>
      <c r="T142" s="28">
        <f>(S142-S138)/S138</f>
        <v>0.8103448275862071</v>
      </c>
      <c r="U142" s="79"/>
      <c r="W142" s="49" t="s">
        <v>231</v>
      </c>
      <c r="X142" s="101" t="s">
        <v>420</v>
      </c>
      <c r="Y142" s="5" t="s">
        <v>198</v>
      </c>
      <c r="Z142" s="8">
        <v>0</v>
      </c>
      <c r="AA142" s="5" t="s">
        <v>393</v>
      </c>
      <c r="AC142" s="102">
        <v>107</v>
      </c>
      <c r="AD142" s="102">
        <v>76</v>
      </c>
      <c r="AE142" s="102">
        <v>55</v>
      </c>
      <c r="AF142" s="102">
        <v>54</v>
      </c>
      <c r="AG142" s="102">
        <v>63</v>
      </c>
      <c r="AH142" s="102">
        <v>49</v>
      </c>
      <c r="AI142" s="102">
        <v>64</v>
      </c>
      <c r="AJ142" s="102">
        <v>73</v>
      </c>
      <c r="AK142" s="102">
        <v>112</v>
      </c>
      <c r="AL142" s="102">
        <v>72</v>
      </c>
      <c r="AN142" s="100">
        <v>36.47395691300791</v>
      </c>
      <c r="AO142" s="100">
        <v>25.906735751295336</v>
      </c>
      <c r="AP142" s="100">
        <v>18.748295609490047</v>
      </c>
      <c r="AQ142" s="100">
        <v>18.407417507499318</v>
      </c>
      <c r="AR142" s="100">
        <v>21.475320425415873</v>
      </c>
      <c r="AS142" s="100">
        <v>16.703026997545678</v>
      </c>
      <c r="AT142" s="100">
        <v>21.8161985274066</v>
      </c>
      <c r="AU142" s="100">
        <v>24.88410144532315</v>
      </c>
      <c r="AV142" s="100">
        <v>38.17834742296155</v>
      </c>
      <c r="AW142" s="100">
        <v>24.54322334333242</v>
      </c>
      <c r="AX142" s="26"/>
      <c r="AY142" s="26"/>
      <c r="AZ142">
        <f t="shared" si="121"/>
        <v>30.849468230160895</v>
      </c>
      <c r="BA142">
        <f t="shared" si="122"/>
        <v>26.758931006272157</v>
      </c>
      <c r="BB142">
        <f t="shared" si="122"/>
        <v>20.452686119443687</v>
      </c>
      <c r="BC142">
        <f t="shared" si="122"/>
        <v>19.259612762476138</v>
      </c>
      <c r="BD142">
        <f t="shared" si="122"/>
        <v>19.515271338969185</v>
      </c>
      <c r="BE142">
        <f t="shared" si="122"/>
        <v>19.174393236978457</v>
      </c>
      <c r="BF142">
        <f t="shared" si="122"/>
        <v>21.304881374420507</v>
      </c>
      <c r="BG142">
        <f t="shared" si="122"/>
        <v>27.44068721025361</v>
      </c>
      <c r="BH142">
        <f t="shared" si="122"/>
        <v>31.446004908644667</v>
      </c>
      <c r="BI142">
        <f t="shared" si="123"/>
        <v>30.934687755658576</v>
      </c>
      <c r="BJ142" s="26"/>
      <c r="BL142" s="100">
        <f>AC142/725*100</f>
        <v>14.758620689655173</v>
      </c>
      <c r="BM142" s="100">
        <f aca="true" t="shared" si="134" ref="BM142:BU142">AD142/725*100</f>
        <v>10.482758620689655</v>
      </c>
      <c r="BN142" s="100">
        <f t="shared" si="134"/>
        <v>7.586206896551724</v>
      </c>
      <c r="BO142" s="100">
        <f t="shared" si="134"/>
        <v>7.448275862068964</v>
      </c>
      <c r="BP142" s="100">
        <f t="shared" si="134"/>
        <v>8.689655172413794</v>
      </c>
      <c r="BQ142" s="100">
        <f t="shared" si="134"/>
        <v>6.758620689655172</v>
      </c>
      <c r="BR142" s="100">
        <f t="shared" si="134"/>
        <v>8.827586206896552</v>
      </c>
      <c r="BS142" s="100">
        <f t="shared" si="134"/>
        <v>10.068965517241379</v>
      </c>
      <c r="BT142" s="100">
        <f t="shared" si="134"/>
        <v>15.448275862068966</v>
      </c>
      <c r="BU142" s="100">
        <f t="shared" si="134"/>
        <v>9.931034482758621</v>
      </c>
      <c r="BV142" s="100" t="s">
        <v>51</v>
      </c>
      <c r="BW142" s="79" t="s">
        <v>48</v>
      </c>
      <c r="BX142" s="78" t="s">
        <v>419</v>
      </c>
      <c r="BY142">
        <f t="shared" si="125"/>
        <v>15.448275862068966</v>
      </c>
      <c r="BZ142">
        <f t="shared" si="126"/>
        <v>6.758620689655172</v>
      </c>
      <c r="CA142" s="27">
        <f t="shared" si="127"/>
        <v>8.93103448275862</v>
      </c>
      <c r="CC142">
        <f t="shared" si="128"/>
        <v>1</v>
      </c>
      <c r="CD142">
        <f t="shared" si="128"/>
        <v>1</v>
      </c>
      <c r="CE142">
        <f t="shared" si="128"/>
        <v>0</v>
      </c>
      <c r="CF142">
        <f t="shared" si="128"/>
        <v>0</v>
      </c>
      <c r="CG142">
        <f t="shared" si="128"/>
        <v>0</v>
      </c>
      <c r="CH142">
        <f t="shared" si="128"/>
        <v>0</v>
      </c>
      <c r="CI142">
        <f t="shared" si="128"/>
        <v>0</v>
      </c>
      <c r="CJ142">
        <f t="shared" si="128"/>
        <v>1</v>
      </c>
      <c r="CK142">
        <f t="shared" si="128"/>
        <v>1</v>
      </c>
      <c r="CL142">
        <f t="shared" si="128"/>
        <v>1</v>
      </c>
      <c r="CM142" s="5" t="s">
        <v>393</v>
      </c>
      <c r="CO142">
        <f t="shared" si="129"/>
        <v>31.446004908644667</v>
      </c>
      <c r="CP142">
        <f t="shared" si="130"/>
        <v>19.174393236978457</v>
      </c>
      <c r="CQ142" s="27">
        <f t="shared" si="131"/>
        <v>22.24229615489501</v>
      </c>
      <c r="CR142"/>
      <c r="CS142">
        <f t="shared" si="132"/>
        <v>1</v>
      </c>
      <c r="CT142">
        <f t="shared" si="132"/>
        <v>1</v>
      </c>
      <c r="CU142">
        <f t="shared" si="132"/>
        <v>0</v>
      </c>
      <c r="CV142">
        <f t="shared" si="132"/>
        <v>0</v>
      </c>
      <c r="CW142">
        <f t="shared" si="132"/>
        <v>0</v>
      </c>
      <c r="CX142">
        <f t="shared" si="132"/>
        <v>0</v>
      </c>
      <c r="CY142">
        <f t="shared" si="132"/>
        <v>0</v>
      </c>
      <c r="CZ142">
        <f t="shared" si="132"/>
        <v>1</v>
      </c>
      <c r="DA142">
        <f t="shared" si="132"/>
        <v>1</v>
      </c>
      <c r="DB142">
        <f t="shared" si="132"/>
        <v>1</v>
      </c>
      <c r="DC142" s="8">
        <f t="shared" si="133"/>
        <v>5</v>
      </c>
      <c r="DD142" s="5" t="s">
        <v>393</v>
      </c>
      <c r="DE142" s="75">
        <v>458</v>
      </c>
      <c r="DF142" s="75"/>
      <c r="DG142" s="75"/>
      <c r="DH142" s="75"/>
      <c r="DI142" s="75"/>
      <c r="DJ142" s="53"/>
      <c r="DK142" s="53"/>
      <c r="DL142" s="53"/>
      <c r="DM142" s="5"/>
      <c r="DN142" s="5"/>
      <c r="DO142" s="5"/>
      <c r="DP142" s="53"/>
      <c r="DQ142" s="5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3"/>
      <c r="EK142" s="55"/>
      <c r="EL142" s="5"/>
      <c r="EM142" s="5"/>
      <c r="EN142" s="5"/>
      <c r="EO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</row>
    <row r="143" spans="1:141" s="5" customFormat="1" ht="12.75">
      <c r="A143" s="74">
        <v>18</v>
      </c>
      <c r="B143" s="74">
        <v>458</v>
      </c>
      <c r="C143" t="s">
        <v>45</v>
      </c>
      <c r="D143" s="77" t="s">
        <v>334</v>
      </c>
      <c r="E143" t="s">
        <v>394</v>
      </c>
      <c r="F143" s="74">
        <v>30.7</v>
      </c>
      <c r="G143" s="74">
        <v>0.8</v>
      </c>
      <c r="H143" s="74">
        <v>876</v>
      </c>
      <c r="I143" s="74">
        <v>59</v>
      </c>
      <c r="J143" s="74"/>
      <c r="K143" s="77">
        <v>18.2</v>
      </c>
      <c r="L143" s="74">
        <v>6</v>
      </c>
      <c r="M143" s="77"/>
      <c r="N143" s="28">
        <f>(K143-K138)/K138</f>
        <v>-0.28346456692913385</v>
      </c>
      <c r="O143" s="5">
        <v>35</v>
      </c>
      <c r="P143" s="28">
        <f>(O143-O138)/O138</f>
        <v>0</v>
      </c>
      <c r="Q143" s="74">
        <v>9</v>
      </c>
      <c r="R143" s="12">
        <v>0</v>
      </c>
      <c r="S143" s="77">
        <v>11.5</v>
      </c>
      <c r="T143" s="28">
        <f>(S143-S138)/S138</f>
        <v>1.3958333333333335</v>
      </c>
      <c r="W143" s="5" t="s">
        <v>407</v>
      </c>
      <c r="X143" s="5" t="s">
        <v>407</v>
      </c>
      <c r="Y143" s="5" t="s">
        <v>198</v>
      </c>
      <c r="Z143" s="8">
        <v>0</v>
      </c>
      <c r="AA143" t="s">
        <v>394</v>
      </c>
      <c r="AC143" s="77">
        <v>104</v>
      </c>
      <c r="AD143" s="77">
        <v>49</v>
      </c>
      <c r="AE143" s="77">
        <v>33</v>
      </c>
      <c r="AF143" s="77">
        <v>55</v>
      </c>
      <c r="AG143" s="77">
        <v>63</v>
      </c>
      <c r="AH143" s="77">
        <v>71</v>
      </c>
      <c r="AI143" s="77">
        <v>93</v>
      </c>
      <c r="AJ143" s="77">
        <v>90</v>
      </c>
      <c r="AK143" s="77">
        <v>164</v>
      </c>
      <c r="AL143" s="77">
        <v>154</v>
      </c>
      <c r="AN143" s="77">
        <v>21</v>
      </c>
      <c r="AO143" s="77">
        <v>10</v>
      </c>
      <c r="AP143" s="77">
        <v>6</v>
      </c>
      <c r="AQ143" s="77">
        <v>11</v>
      </c>
      <c r="AR143" s="77">
        <v>13</v>
      </c>
      <c r="AS143" s="77">
        <v>15</v>
      </c>
      <c r="AT143" s="77">
        <v>20</v>
      </c>
      <c r="AU143" s="77">
        <v>19</v>
      </c>
      <c r="AV143" s="77">
        <v>35</v>
      </c>
      <c r="AW143" s="77">
        <v>33</v>
      </c>
      <c r="AX143"/>
      <c r="AY143"/>
      <c r="AZ143">
        <f t="shared" si="121"/>
        <v>21.25</v>
      </c>
      <c r="BA143">
        <f t="shared" si="122"/>
        <v>11.75</v>
      </c>
      <c r="BB143">
        <f t="shared" si="122"/>
        <v>8.25</v>
      </c>
      <c r="BC143">
        <f t="shared" si="122"/>
        <v>10.25</v>
      </c>
      <c r="BD143">
        <f t="shared" si="122"/>
        <v>13</v>
      </c>
      <c r="BE143">
        <f t="shared" si="122"/>
        <v>15.75</v>
      </c>
      <c r="BF143">
        <f t="shared" si="122"/>
        <v>18.5</v>
      </c>
      <c r="BG143">
        <f t="shared" si="122"/>
        <v>23.25</v>
      </c>
      <c r="BH143">
        <f t="shared" si="122"/>
        <v>30.5</v>
      </c>
      <c r="BI143">
        <f t="shared" si="123"/>
        <v>30.5</v>
      </c>
      <c r="BJ143"/>
      <c r="BL143" s="5">
        <v>12</v>
      </c>
      <c r="BM143" s="5">
        <v>6</v>
      </c>
      <c r="BN143" s="5">
        <v>4</v>
      </c>
      <c r="BO143" s="5">
        <v>6</v>
      </c>
      <c r="BP143" s="5">
        <v>7</v>
      </c>
      <c r="BQ143" s="5">
        <v>8</v>
      </c>
      <c r="BR143" s="5">
        <v>11</v>
      </c>
      <c r="BS143" s="5">
        <v>10</v>
      </c>
      <c r="BT143" s="5">
        <v>19</v>
      </c>
      <c r="BU143" s="5">
        <v>18</v>
      </c>
      <c r="BW143" t="s">
        <v>48</v>
      </c>
      <c r="BX143" s="5" t="s">
        <v>419</v>
      </c>
      <c r="BY143">
        <f t="shared" si="125"/>
        <v>19</v>
      </c>
      <c r="BZ143">
        <f t="shared" si="126"/>
        <v>4</v>
      </c>
      <c r="CA143" s="27">
        <f t="shared" si="127"/>
        <v>7.75</v>
      </c>
      <c r="CC143">
        <f t="shared" si="128"/>
        <v>1</v>
      </c>
      <c r="CD143">
        <f t="shared" si="128"/>
        <v>0</v>
      </c>
      <c r="CE143">
        <f t="shared" si="128"/>
        <v>0</v>
      </c>
      <c r="CF143">
        <f t="shared" si="128"/>
        <v>0</v>
      </c>
      <c r="CG143">
        <f t="shared" si="128"/>
        <v>0</v>
      </c>
      <c r="CH143">
        <f t="shared" si="128"/>
        <v>1</v>
      </c>
      <c r="CI143">
        <f t="shared" si="128"/>
        <v>1</v>
      </c>
      <c r="CJ143">
        <f t="shared" si="128"/>
        <v>1</v>
      </c>
      <c r="CK143">
        <f t="shared" si="128"/>
        <v>1</v>
      </c>
      <c r="CL143">
        <f t="shared" si="128"/>
        <v>1</v>
      </c>
      <c r="CM143" t="s">
        <v>394</v>
      </c>
      <c r="CO143">
        <f t="shared" si="129"/>
        <v>30.5</v>
      </c>
      <c r="CP143">
        <f t="shared" si="130"/>
        <v>8.25</v>
      </c>
      <c r="CQ143" s="27">
        <f t="shared" si="131"/>
        <v>13.8125</v>
      </c>
      <c r="CR143"/>
      <c r="CS143">
        <f t="shared" si="132"/>
        <v>1</v>
      </c>
      <c r="CT143">
        <f t="shared" si="132"/>
        <v>0</v>
      </c>
      <c r="CU143">
        <f t="shared" si="132"/>
        <v>0</v>
      </c>
      <c r="CV143">
        <f t="shared" si="132"/>
        <v>0</v>
      </c>
      <c r="CW143">
        <f t="shared" si="132"/>
        <v>0</v>
      </c>
      <c r="CX143">
        <f t="shared" si="132"/>
        <v>1</v>
      </c>
      <c r="CY143">
        <f t="shared" si="132"/>
        <v>1</v>
      </c>
      <c r="CZ143">
        <f t="shared" si="132"/>
        <v>1</v>
      </c>
      <c r="DA143">
        <f t="shared" si="132"/>
        <v>1</v>
      </c>
      <c r="DB143">
        <f t="shared" si="132"/>
        <v>1</v>
      </c>
      <c r="DC143" s="8">
        <f t="shared" si="133"/>
        <v>6</v>
      </c>
      <c r="DD143" t="s">
        <v>394</v>
      </c>
      <c r="DE143" s="74">
        <v>458</v>
      </c>
      <c r="DF143" s="74"/>
      <c r="DG143" s="53"/>
      <c r="DH143" s="53"/>
      <c r="DI143" s="53"/>
      <c r="DJ143" s="53"/>
      <c r="DK143" s="53"/>
      <c r="DL143" s="53"/>
      <c r="DP143" s="53"/>
      <c r="DQ143" s="55"/>
      <c r="EJ143" s="53"/>
      <c r="EK143" s="55"/>
    </row>
    <row r="144" spans="1:141" s="5" customFormat="1" ht="12.75">
      <c r="A144" s="33"/>
      <c r="B144" s="33"/>
      <c r="C144" s="3"/>
      <c r="D144" s="3"/>
      <c r="E144" s="3"/>
      <c r="F144" s="33"/>
      <c r="G144" s="33"/>
      <c r="H144" s="33"/>
      <c r="I144" s="33"/>
      <c r="J144" s="33"/>
      <c r="K144" s="3"/>
      <c r="L144" s="33"/>
      <c r="M144" s="3"/>
      <c r="N144" s="88"/>
      <c r="O144" s="3" t="s">
        <v>51</v>
      </c>
      <c r="P144" s="88"/>
      <c r="Q144" s="33"/>
      <c r="R144" s="36"/>
      <c r="S144" s="3"/>
      <c r="T144" s="88"/>
      <c r="U144" s="3"/>
      <c r="V144" s="3"/>
      <c r="W144" s="3"/>
      <c r="X144" s="3"/>
      <c r="Y144" s="3"/>
      <c r="Z144" s="3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87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 s="8" t="s">
        <v>51</v>
      </c>
      <c r="DD144" s="3"/>
      <c r="DE144" s="33"/>
      <c r="DF144" s="74"/>
      <c r="DG144" s="53"/>
      <c r="DH144" s="53"/>
      <c r="DI144" s="53"/>
      <c r="DJ144" s="53"/>
      <c r="DK144" s="53"/>
      <c r="DL144" s="53"/>
      <c r="DP144" s="53"/>
      <c r="DQ144" s="55"/>
      <c r="EJ144" s="53"/>
      <c r="EK144" s="55"/>
    </row>
    <row r="145" spans="1:141" s="5" customFormat="1" ht="12.75">
      <c r="A145" s="53"/>
      <c r="B145" s="53"/>
      <c r="F145" s="53"/>
      <c r="G145" s="53"/>
      <c r="H145" s="53"/>
      <c r="I145" s="53"/>
      <c r="J145" s="53"/>
      <c r="L145" s="53"/>
      <c r="N145" s="11"/>
      <c r="O145" s="5" t="s">
        <v>51</v>
      </c>
      <c r="P145" s="11"/>
      <c r="Q145" s="53"/>
      <c r="R145" s="57"/>
      <c r="T145" s="11"/>
      <c r="Z145" s="53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CA145" s="90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 s="8" t="s">
        <v>51</v>
      </c>
      <c r="DE145" s="53"/>
      <c r="DF145" s="74"/>
      <c r="DG145" s="53"/>
      <c r="DH145" s="53"/>
      <c r="DI145" s="53"/>
      <c r="DJ145" s="53"/>
      <c r="DK145" s="53"/>
      <c r="DL145" s="53"/>
      <c r="DP145" s="53"/>
      <c r="DQ145" s="55"/>
      <c r="EJ145" s="53"/>
      <c r="EK145" s="55"/>
    </row>
    <row r="146" spans="1:141" s="5" customFormat="1" ht="12.75">
      <c r="A146" s="8">
        <v>19</v>
      </c>
      <c r="B146" s="8">
        <v>459</v>
      </c>
      <c r="C146" t="s">
        <v>45</v>
      </c>
      <c r="D146" t="s">
        <v>90</v>
      </c>
      <c r="E146" t="s">
        <v>47</v>
      </c>
      <c r="F146" s="8">
        <v>28.2</v>
      </c>
      <c r="G146" s="8">
        <v>0.5</v>
      </c>
      <c r="H146" s="8">
        <v>884</v>
      </c>
      <c r="I146" s="8">
        <v>62</v>
      </c>
      <c r="J146" s="8"/>
      <c r="K146">
        <v>24.3</v>
      </c>
      <c r="L146" s="8">
        <v>5</v>
      </c>
      <c r="M146" s="23">
        <f>(K146-F146)/F146</f>
        <v>-0.13829787234042548</v>
      </c>
      <c r="N146" s="40"/>
      <c r="O146">
        <v>45</v>
      </c>
      <c r="P146" s="40"/>
      <c r="Q146" s="8">
        <v>3</v>
      </c>
      <c r="R146" s="12"/>
      <c r="S146">
        <v>9.7</v>
      </c>
      <c r="T146" s="40"/>
      <c r="U146"/>
      <c r="V146"/>
      <c r="W146"/>
      <c r="X146"/>
      <c r="Y146"/>
      <c r="Z146" s="8"/>
      <c r="AA146" t="s">
        <v>47</v>
      </c>
      <c r="AB146"/>
      <c r="AC146">
        <v>40</v>
      </c>
      <c r="AD146">
        <v>52</v>
      </c>
      <c r="AE146">
        <v>176</v>
      </c>
      <c r="AF146">
        <v>148</v>
      </c>
      <c r="AG146">
        <v>80</v>
      </c>
      <c r="AH146">
        <v>36</v>
      </c>
      <c r="AI146">
        <v>56</v>
      </c>
      <c r="AJ146">
        <v>89</v>
      </c>
      <c r="AK146">
        <v>124</v>
      </c>
      <c r="AL146">
        <v>83</v>
      </c>
      <c r="AM146"/>
      <c r="AN146">
        <v>11</v>
      </c>
      <c r="AO146">
        <v>14</v>
      </c>
      <c r="AP146">
        <v>45</v>
      </c>
      <c r="AQ146">
        <v>40</v>
      </c>
      <c r="AR146">
        <v>22</v>
      </c>
      <c r="AS146">
        <v>9</v>
      </c>
      <c r="AT146">
        <v>16</v>
      </c>
      <c r="AU146">
        <v>24</v>
      </c>
      <c r="AV146">
        <v>34</v>
      </c>
      <c r="AW146">
        <v>23</v>
      </c>
      <c r="AX146"/>
      <c r="AY146"/>
      <c r="AZ146">
        <f>(AW146+2*AN146+AO146)/4</f>
        <v>14.75</v>
      </c>
      <c r="BA146">
        <f aca="true" t="shared" si="135" ref="BA146:BH149">(AN146+2*AO146+AP146)/4</f>
        <v>21</v>
      </c>
      <c r="BB146">
        <f t="shared" si="135"/>
        <v>36</v>
      </c>
      <c r="BC146">
        <f t="shared" si="135"/>
        <v>36.75</v>
      </c>
      <c r="BD146">
        <f t="shared" si="135"/>
        <v>23.25</v>
      </c>
      <c r="BE146">
        <f t="shared" si="135"/>
        <v>14</v>
      </c>
      <c r="BF146">
        <f t="shared" si="135"/>
        <v>16.25</v>
      </c>
      <c r="BG146">
        <f t="shared" si="135"/>
        <v>24.5</v>
      </c>
      <c r="BH146">
        <f t="shared" si="135"/>
        <v>28.75</v>
      </c>
      <c r="BI146">
        <f>(AV146+2*AW146+AN146)/4</f>
        <v>22.75</v>
      </c>
      <c r="BJ146"/>
      <c r="BK146"/>
      <c r="BL146">
        <v>5</v>
      </c>
      <c r="BM146">
        <v>6</v>
      </c>
      <c r="BN146">
        <v>20</v>
      </c>
      <c r="BO146">
        <v>17</v>
      </c>
      <c r="BP146">
        <v>9</v>
      </c>
      <c r="BQ146">
        <v>4</v>
      </c>
      <c r="BR146">
        <v>6</v>
      </c>
      <c r="BS146">
        <v>10</v>
      </c>
      <c r="BT146">
        <v>14</v>
      </c>
      <c r="BU146">
        <v>9</v>
      </c>
      <c r="BV146"/>
      <c r="BW146" t="s">
        <v>48</v>
      </c>
      <c r="BX146" t="s">
        <v>60</v>
      </c>
      <c r="BY146">
        <f>MAX(BL146:BU146)</f>
        <v>20</v>
      </c>
      <c r="BZ146">
        <f>MIN(BL146:BU146)</f>
        <v>4</v>
      </c>
      <c r="CA146" s="27">
        <f>(BY146-BZ146)/4+BZ146</f>
        <v>8</v>
      </c>
      <c r="CB146"/>
      <c r="CC146">
        <f aca="true" t="shared" si="136" ref="CC146:CL149">IF(BL146&gt;$CA146,1,0)</f>
        <v>0</v>
      </c>
      <c r="CD146">
        <f t="shared" si="136"/>
        <v>0</v>
      </c>
      <c r="CE146">
        <f t="shared" si="136"/>
        <v>1</v>
      </c>
      <c r="CF146">
        <f t="shared" si="136"/>
        <v>1</v>
      </c>
      <c r="CG146">
        <f t="shared" si="136"/>
        <v>1</v>
      </c>
      <c r="CH146">
        <f t="shared" si="136"/>
        <v>0</v>
      </c>
      <c r="CI146">
        <f t="shared" si="136"/>
        <v>0</v>
      </c>
      <c r="CJ146">
        <f t="shared" si="136"/>
        <v>1</v>
      </c>
      <c r="CK146">
        <f t="shared" si="136"/>
        <v>1</v>
      </c>
      <c r="CL146">
        <f t="shared" si="136"/>
        <v>1</v>
      </c>
      <c r="CM146" t="s">
        <v>47</v>
      </c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 s="8">
        <v>459</v>
      </c>
      <c r="DD146" t="s">
        <v>47</v>
      </c>
      <c r="DE146" s="8">
        <v>459</v>
      </c>
      <c r="DF146" s="103"/>
      <c r="DG146" s="53"/>
      <c r="DH146" s="53"/>
      <c r="DI146" s="53"/>
      <c r="DJ146" s="53"/>
      <c r="DK146" s="53"/>
      <c r="DL146" s="53"/>
      <c r="DP146" s="53"/>
      <c r="DQ146" s="55"/>
      <c r="EJ146" s="53"/>
      <c r="EK146" s="55"/>
    </row>
    <row r="147" spans="1:141" s="5" customFormat="1" ht="12.75">
      <c r="A147" s="53">
        <v>19</v>
      </c>
      <c r="B147" s="53">
        <v>459</v>
      </c>
      <c r="C147" t="s">
        <v>45</v>
      </c>
      <c r="D147" s="5" t="s">
        <v>335</v>
      </c>
      <c r="E147" s="5" t="s">
        <v>47</v>
      </c>
      <c r="F147" s="53">
        <v>25.7</v>
      </c>
      <c r="G147" s="53">
        <v>1</v>
      </c>
      <c r="H147" s="74">
        <v>799</v>
      </c>
      <c r="I147" s="74">
        <v>70</v>
      </c>
      <c r="J147" s="74"/>
      <c r="K147" s="77">
        <v>18.2</v>
      </c>
      <c r="L147" s="74">
        <v>7</v>
      </c>
      <c r="M147" s="23">
        <f>(K147-F147)/F147</f>
        <v>-0.2918287937743191</v>
      </c>
      <c r="N147" s="91"/>
      <c r="O147" s="5">
        <v>39</v>
      </c>
      <c r="P147" s="11"/>
      <c r="Q147" s="74">
        <v>3</v>
      </c>
      <c r="R147" s="92"/>
      <c r="S147" s="77">
        <v>13</v>
      </c>
      <c r="T147" s="91"/>
      <c r="Z147" s="53"/>
      <c r="AA147" s="5" t="s">
        <v>47</v>
      </c>
      <c r="AC147" s="77">
        <v>33</v>
      </c>
      <c r="AD147" s="77">
        <v>48</v>
      </c>
      <c r="AE147" s="77">
        <v>145</v>
      </c>
      <c r="AF147" s="77">
        <v>174</v>
      </c>
      <c r="AG147" s="77">
        <v>77</v>
      </c>
      <c r="AH147" s="77">
        <v>21</v>
      </c>
      <c r="AI147" s="77">
        <v>37</v>
      </c>
      <c r="AJ147" s="77">
        <v>59</v>
      </c>
      <c r="AK147" s="77">
        <v>120</v>
      </c>
      <c r="AL147" s="77">
        <v>85</v>
      </c>
      <c r="AN147" s="5">
        <v>7</v>
      </c>
      <c r="AO147" s="5">
        <v>11</v>
      </c>
      <c r="AP147" s="5">
        <v>32</v>
      </c>
      <c r="AQ147" s="5">
        <v>39</v>
      </c>
      <c r="AR147" s="5">
        <v>17</v>
      </c>
      <c r="AS147" s="5">
        <v>4</v>
      </c>
      <c r="AT147" s="5">
        <v>8</v>
      </c>
      <c r="AU147" s="5">
        <v>13</v>
      </c>
      <c r="AV147" s="5">
        <v>26</v>
      </c>
      <c r="AW147" s="5">
        <v>19</v>
      </c>
      <c r="AX147"/>
      <c r="AY147"/>
      <c r="AZ147">
        <f>(AW147+2*AN147+AO147)/4</f>
        <v>11</v>
      </c>
      <c r="BA147">
        <f t="shared" si="135"/>
        <v>15.25</v>
      </c>
      <c r="BB147">
        <f t="shared" si="135"/>
        <v>28.5</v>
      </c>
      <c r="BC147">
        <f t="shared" si="135"/>
        <v>31.75</v>
      </c>
      <c r="BD147">
        <f t="shared" si="135"/>
        <v>19.25</v>
      </c>
      <c r="BE147">
        <f t="shared" si="135"/>
        <v>8.25</v>
      </c>
      <c r="BF147">
        <f t="shared" si="135"/>
        <v>8.25</v>
      </c>
      <c r="BG147">
        <f t="shared" si="135"/>
        <v>15</v>
      </c>
      <c r="BH147">
        <f t="shared" si="135"/>
        <v>21</v>
      </c>
      <c r="BI147">
        <f>(AV147+2*AW147+AN147)/4</f>
        <v>17.75</v>
      </c>
      <c r="BJ147"/>
      <c r="BL147" s="5">
        <v>4</v>
      </c>
      <c r="BM147" s="5">
        <v>6</v>
      </c>
      <c r="BN147" s="5">
        <v>18</v>
      </c>
      <c r="BO147" s="5">
        <v>22</v>
      </c>
      <c r="BP147" s="5">
        <v>10</v>
      </c>
      <c r="BQ147" s="5">
        <v>3</v>
      </c>
      <c r="BR147" s="5">
        <v>5</v>
      </c>
      <c r="BS147" s="5">
        <v>7</v>
      </c>
      <c r="BT147" s="5">
        <v>15</v>
      </c>
      <c r="BU147" s="5">
        <v>11</v>
      </c>
      <c r="BW147" t="s">
        <v>48</v>
      </c>
      <c r="BX147" t="s">
        <v>60</v>
      </c>
      <c r="BY147">
        <f>MAX(BL147:BU147)</f>
        <v>22</v>
      </c>
      <c r="BZ147">
        <f>MIN(BL147:BU147)</f>
        <v>3</v>
      </c>
      <c r="CA147" s="27">
        <f>(BY147-BZ147)/4+BZ147</f>
        <v>7.75</v>
      </c>
      <c r="CC147">
        <f t="shared" si="136"/>
        <v>0</v>
      </c>
      <c r="CD147">
        <f t="shared" si="136"/>
        <v>0</v>
      </c>
      <c r="CE147">
        <f t="shared" si="136"/>
        <v>1</v>
      </c>
      <c r="CF147">
        <f t="shared" si="136"/>
        <v>1</v>
      </c>
      <c r="CG147">
        <f t="shared" si="136"/>
        <v>1</v>
      </c>
      <c r="CH147">
        <f t="shared" si="136"/>
        <v>0</v>
      </c>
      <c r="CI147">
        <f t="shared" si="136"/>
        <v>0</v>
      </c>
      <c r="CJ147">
        <f t="shared" si="136"/>
        <v>0</v>
      </c>
      <c r="CK147">
        <f t="shared" si="136"/>
        <v>1</v>
      </c>
      <c r="CL147">
        <f t="shared" si="136"/>
        <v>1</v>
      </c>
      <c r="CM147" s="5" t="s">
        <v>47</v>
      </c>
      <c r="CN147" t="s">
        <v>60</v>
      </c>
      <c r="CO147">
        <f>MAX(AZ147:BI147)</f>
        <v>31.75</v>
      </c>
      <c r="CP147">
        <f>MIN(AZ147:BI147)</f>
        <v>8.25</v>
      </c>
      <c r="CQ147" s="27">
        <f>(CO147-CP147)/4+CP147</f>
        <v>14.125</v>
      </c>
      <c r="CR147"/>
      <c r="CS147">
        <f aca="true" t="shared" si="137" ref="CS147:DB149">IF(AZ147&gt;$CQ147,1,0)</f>
        <v>0</v>
      </c>
      <c r="CT147">
        <f t="shared" si="137"/>
        <v>1</v>
      </c>
      <c r="CU147">
        <f t="shared" si="137"/>
        <v>1</v>
      </c>
      <c r="CV147">
        <f t="shared" si="137"/>
        <v>1</v>
      </c>
      <c r="CW147">
        <f t="shared" si="137"/>
        <v>1</v>
      </c>
      <c r="CX147">
        <f t="shared" si="137"/>
        <v>0</v>
      </c>
      <c r="CY147">
        <f t="shared" si="137"/>
        <v>0</v>
      </c>
      <c r="CZ147">
        <f t="shared" si="137"/>
        <v>1</v>
      </c>
      <c r="DA147">
        <f t="shared" si="137"/>
        <v>1</v>
      </c>
      <c r="DB147">
        <f t="shared" si="137"/>
        <v>1</v>
      </c>
      <c r="DC147" s="8">
        <f t="shared" si="133"/>
        <v>7</v>
      </c>
      <c r="DD147" s="5" t="s">
        <v>47</v>
      </c>
      <c r="DE147" s="53">
        <v>459</v>
      </c>
      <c r="DF147" s="74"/>
      <c r="DG147" s="53"/>
      <c r="DH147" s="53"/>
      <c r="DI147" s="53"/>
      <c r="DJ147" s="53"/>
      <c r="DK147" s="53"/>
      <c r="DL147" s="53"/>
      <c r="DP147" s="53"/>
      <c r="DQ147" s="55"/>
      <c r="EJ147" s="53"/>
      <c r="EK147" s="55"/>
    </row>
    <row r="148" spans="1:141" s="5" customFormat="1" ht="12.75">
      <c r="A148" s="8">
        <v>19</v>
      </c>
      <c r="B148" s="8">
        <v>459</v>
      </c>
      <c r="C148" t="s">
        <v>45</v>
      </c>
      <c r="D148" t="s">
        <v>90</v>
      </c>
      <c r="E148" t="s">
        <v>131</v>
      </c>
      <c r="F148" s="8">
        <v>28.2</v>
      </c>
      <c r="G148" s="8">
        <v>0.5</v>
      </c>
      <c r="H148" s="8">
        <v>859</v>
      </c>
      <c r="I148" s="8">
        <v>56</v>
      </c>
      <c r="J148" s="8"/>
      <c r="K148">
        <v>23.7</v>
      </c>
      <c r="L148" s="8">
        <v>8</v>
      </c>
      <c r="M148"/>
      <c r="N148" s="29">
        <f>(K148-K147)/K147</f>
        <v>0.30219780219780223</v>
      </c>
      <c r="O148">
        <v>75</v>
      </c>
      <c r="P148" s="28">
        <f>(O148-O147)/O147</f>
        <v>0.9230769230769231</v>
      </c>
      <c r="Q148" s="8">
        <v>3</v>
      </c>
      <c r="R148" s="12">
        <v>0</v>
      </c>
      <c r="S148">
        <v>19.2</v>
      </c>
      <c r="T148" s="28">
        <f>(S148-S147)/S147</f>
        <v>0.4769230769230769</v>
      </c>
      <c r="U148"/>
      <c r="V148"/>
      <c r="W148" s="8">
        <v>0</v>
      </c>
      <c r="X148" s="38" t="s">
        <v>195</v>
      </c>
      <c r="Y148" s="38" t="s">
        <v>195</v>
      </c>
      <c r="Z148" s="8">
        <v>0</v>
      </c>
      <c r="AA148" t="s">
        <v>131</v>
      </c>
      <c r="AB148"/>
      <c r="AC148">
        <v>31</v>
      </c>
      <c r="AD148">
        <v>121</v>
      </c>
      <c r="AE148">
        <v>272</v>
      </c>
      <c r="AF148">
        <v>146</v>
      </c>
      <c r="AG148">
        <v>49</v>
      </c>
      <c r="AH148">
        <v>28</v>
      </c>
      <c r="AI148">
        <v>45</v>
      </c>
      <c r="AJ148">
        <v>60</v>
      </c>
      <c r="AK148">
        <v>77</v>
      </c>
      <c r="AL148">
        <v>30</v>
      </c>
      <c r="AM148"/>
      <c r="AN148">
        <v>8</v>
      </c>
      <c r="AO148">
        <v>33</v>
      </c>
      <c r="AP148">
        <v>75</v>
      </c>
      <c r="AQ148">
        <v>41</v>
      </c>
      <c r="AR148">
        <v>13</v>
      </c>
      <c r="AS148">
        <v>8</v>
      </c>
      <c r="AT148">
        <v>13</v>
      </c>
      <c r="AU148">
        <v>17</v>
      </c>
      <c r="AV148">
        <v>21</v>
      </c>
      <c r="AW148">
        <v>8</v>
      </c>
      <c r="AX148"/>
      <c r="AY148"/>
      <c r="AZ148">
        <f>(AW148+2*AN148+AO148)/4</f>
        <v>14.25</v>
      </c>
      <c r="BA148">
        <f t="shared" si="135"/>
        <v>37.25</v>
      </c>
      <c r="BB148">
        <f t="shared" si="135"/>
        <v>56</v>
      </c>
      <c r="BC148">
        <f t="shared" si="135"/>
        <v>42.5</v>
      </c>
      <c r="BD148">
        <f t="shared" si="135"/>
        <v>18.75</v>
      </c>
      <c r="BE148">
        <f t="shared" si="135"/>
        <v>10.5</v>
      </c>
      <c r="BF148">
        <f t="shared" si="135"/>
        <v>12.75</v>
      </c>
      <c r="BG148">
        <f t="shared" si="135"/>
        <v>17</v>
      </c>
      <c r="BH148">
        <f t="shared" si="135"/>
        <v>16.75</v>
      </c>
      <c r="BI148">
        <f>(AV148+2*AW148+AN148)/4</f>
        <v>11.25</v>
      </c>
      <c r="BJ148"/>
      <c r="BK148"/>
      <c r="BL148">
        <v>4</v>
      </c>
      <c r="BM148">
        <v>14</v>
      </c>
      <c r="BN148">
        <v>32</v>
      </c>
      <c r="BO148">
        <v>17</v>
      </c>
      <c r="BP148">
        <v>6</v>
      </c>
      <c r="BQ148">
        <v>3</v>
      </c>
      <c r="BR148">
        <v>5</v>
      </c>
      <c r="BS148">
        <v>7</v>
      </c>
      <c r="BT148">
        <v>9</v>
      </c>
      <c r="BU148">
        <v>3</v>
      </c>
      <c r="BV148"/>
      <c r="BW148" t="s">
        <v>48</v>
      </c>
      <c r="BX148" t="s">
        <v>60</v>
      </c>
      <c r="BY148">
        <f>MAX(BL148:BU148)</f>
        <v>32</v>
      </c>
      <c r="BZ148">
        <f>MIN(BL148:BU148)</f>
        <v>3</v>
      </c>
      <c r="CA148" s="27">
        <f>(BY148-BZ148)/4+BZ148</f>
        <v>10.25</v>
      </c>
      <c r="CB148"/>
      <c r="CC148">
        <f t="shared" si="136"/>
        <v>0</v>
      </c>
      <c r="CD148">
        <f t="shared" si="136"/>
        <v>1</v>
      </c>
      <c r="CE148">
        <f t="shared" si="136"/>
        <v>1</v>
      </c>
      <c r="CF148">
        <f t="shared" si="136"/>
        <v>1</v>
      </c>
      <c r="CG148">
        <f t="shared" si="136"/>
        <v>0</v>
      </c>
      <c r="CH148">
        <f t="shared" si="136"/>
        <v>0</v>
      </c>
      <c r="CI148">
        <f t="shared" si="136"/>
        <v>0</v>
      </c>
      <c r="CJ148">
        <f t="shared" si="136"/>
        <v>0</v>
      </c>
      <c r="CK148">
        <f t="shared" si="136"/>
        <v>0</v>
      </c>
      <c r="CL148">
        <f t="shared" si="136"/>
        <v>0</v>
      </c>
      <c r="CM148" t="s">
        <v>131</v>
      </c>
      <c r="CN148"/>
      <c r="CO148">
        <f>MAX(AZ148:BI148)</f>
        <v>56</v>
      </c>
      <c r="CP148">
        <f>MIN(AZ148:BI148)</f>
        <v>10.5</v>
      </c>
      <c r="CQ148" s="27">
        <f>(CO148-CP148)/4+CP148</f>
        <v>21.875</v>
      </c>
      <c r="CR148"/>
      <c r="CS148">
        <f t="shared" si="137"/>
        <v>0</v>
      </c>
      <c r="CT148">
        <f t="shared" si="137"/>
        <v>1</v>
      </c>
      <c r="CU148">
        <f t="shared" si="137"/>
        <v>1</v>
      </c>
      <c r="CV148">
        <f t="shared" si="137"/>
        <v>1</v>
      </c>
      <c r="CW148">
        <f t="shared" si="137"/>
        <v>0</v>
      </c>
      <c r="CX148">
        <f t="shared" si="137"/>
        <v>0</v>
      </c>
      <c r="CY148">
        <f t="shared" si="137"/>
        <v>0</v>
      </c>
      <c r="CZ148">
        <f t="shared" si="137"/>
        <v>0</v>
      </c>
      <c r="DA148">
        <f t="shared" si="137"/>
        <v>0</v>
      </c>
      <c r="DB148">
        <f t="shared" si="137"/>
        <v>0</v>
      </c>
      <c r="DC148" s="8">
        <f t="shared" si="133"/>
        <v>3</v>
      </c>
      <c r="DD148" t="s">
        <v>131</v>
      </c>
      <c r="DE148" s="8">
        <v>459</v>
      </c>
      <c r="DF148" s="103"/>
      <c r="DG148" s="53"/>
      <c r="DH148" s="53"/>
      <c r="DI148" s="53"/>
      <c r="DJ148" s="53"/>
      <c r="DK148" s="53"/>
      <c r="DL148" s="53"/>
      <c r="DP148" s="53"/>
      <c r="DQ148" s="55"/>
      <c r="EJ148" s="53"/>
      <c r="EK148" s="55"/>
    </row>
    <row r="149" spans="1:141" s="5" customFormat="1" ht="12.75">
      <c r="A149" s="74">
        <v>19</v>
      </c>
      <c r="B149" s="74">
        <v>459</v>
      </c>
      <c r="C149" t="s">
        <v>45</v>
      </c>
      <c r="D149" s="5" t="s">
        <v>335</v>
      </c>
      <c r="E149" s="5" t="s">
        <v>393</v>
      </c>
      <c r="F149" s="74">
        <v>25.7</v>
      </c>
      <c r="G149" s="74">
        <v>1</v>
      </c>
      <c r="H149" s="74">
        <v>545</v>
      </c>
      <c r="I149" s="74">
        <v>40</v>
      </c>
      <c r="J149" s="74"/>
      <c r="K149" s="77">
        <v>19.4</v>
      </c>
      <c r="L149" s="74">
        <v>9</v>
      </c>
      <c r="M149" s="77"/>
      <c r="N149" s="28">
        <f>(K149-K147)/K147</f>
        <v>0.0659340659340659</v>
      </c>
      <c r="O149" s="5">
        <v>57</v>
      </c>
      <c r="P149" s="28">
        <f>(O149-O147)/O147</f>
        <v>0.46153846153846156</v>
      </c>
      <c r="Q149" s="74">
        <v>3</v>
      </c>
      <c r="R149" s="12">
        <v>0</v>
      </c>
      <c r="S149" s="77">
        <v>18.9</v>
      </c>
      <c r="T149" s="28">
        <f>(S149-S147)/S147</f>
        <v>0.45384615384615373</v>
      </c>
      <c r="W149" s="8">
        <v>0</v>
      </c>
      <c r="X149" s="5" t="s">
        <v>198</v>
      </c>
      <c r="Y149" s="5" t="s">
        <v>198</v>
      </c>
      <c r="Z149" s="8">
        <v>0</v>
      </c>
      <c r="AA149" s="5" t="s">
        <v>393</v>
      </c>
      <c r="AC149" s="77">
        <v>15</v>
      </c>
      <c r="AD149" s="77">
        <v>49</v>
      </c>
      <c r="AE149" s="77">
        <v>157</v>
      </c>
      <c r="AF149" s="77">
        <v>142</v>
      </c>
      <c r="AG149" s="77">
        <v>50</v>
      </c>
      <c r="AH149" s="77">
        <v>20</v>
      </c>
      <c r="AI149" s="77">
        <v>41</v>
      </c>
      <c r="AJ149" s="77">
        <v>20</v>
      </c>
      <c r="AK149" s="77">
        <v>26</v>
      </c>
      <c r="AL149" s="77">
        <v>25</v>
      </c>
      <c r="AN149" s="5">
        <v>5</v>
      </c>
      <c r="AO149" s="5">
        <v>17</v>
      </c>
      <c r="AP149" s="5">
        <v>57</v>
      </c>
      <c r="AQ149" s="5">
        <v>51</v>
      </c>
      <c r="AR149" s="5">
        <v>18</v>
      </c>
      <c r="AS149" s="5">
        <v>7</v>
      </c>
      <c r="AT149" s="5">
        <v>15</v>
      </c>
      <c r="AU149" s="5">
        <v>7</v>
      </c>
      <c r="AV149" s="5">
        <v>9</v>
      </c>
      <c r="AW149" s="5">
        <v>9</v>
      </c>
      <c r="AX149"/>
      <c r="AY149"/>
      <c r="AZ149">
        <f>(AW149+2*AN149+AO149)/4</f>
        <v>9</v>
      </c>
      <c r="BA149">
        <f t="shared" si="135"/>
        <v>24</v>
      </c>
      <c r="BB149">
        <f t="shared" si="135"/>
        <v>45.5</v>
      </c>
      <c r="BC149">
        <f t="shared" si="135"/>
        <v>44.25</v>
      </c>
      <c r="BD149">
        <f t="shared" si="135"/>
        <v>23.5</v>
      </c>
      <c r="BE149">
        <f t="shared" si="135"/>
        <v>11.75</v>
      </c>
      <c r="BF149">
        <f t="shared" si="135"/>
        <v>11</v>
      </c>
      <c r="BG149">
        <f t="shared" si="135"/>
        <v>9.5</v>
      </c>
      <c r="BH149">
        <f t="shared" si="135"/>
        <v>8.5</v>
      </c>
      <c r="BI149">
        <f>(AV149+2*AW149+AN149)/4</f>
        <v>8</v>
      </c>
      <c r="BJ149"/>
      <c r="BL149" s="5">
        <v>3</v>
      </c>
      <c r="BM149" s="5">
        <v>9</v>
      </c>
      <c r="BN149" s="5">
        <v>29</v>
      </c>
      <c r="BO149" s="5">
        <v>26</v>
      </c>
      <c r="BP149" s="5">
        <v>9</v>
      </c>
      <c r="BQ149" s="5">
        <v>4</v>
      </c>
      <c r="BR149" s="5">
        <v>8</v>
      </c>
      <c r="BS149" s="5">
        <v>4</v>
      </c>
      <c r="BT149" s="5">
        <v>5</v>
      </c>
      <c r="BU149" s="5">
        <v>5</v>
      </c>
      <c r="BW149" t="s">
        <v>48</v>
      </c>
      <c r="BX149" t="s">
        <v>60</v>
      </c>
      <c r="BY149">
        <f>MAX(BL149:BU149)</f>
        <v>29</v>
      </c>
      <c r="BZ149">
        <f>MIN(BL149:BU149)</f>
        <v>3</v>
      </c>
      <c r="CA149" s="27">
        <f>(BY149-BZ149)/4+BZ149</f>
        <v>9.5</v>
      </c>
      <c r="CC149">
        <f t="shared" si="136"/>
        <v>0</v>
      </c>
      <c r="CD149">
        <f t="shared" si="136"/>
        <v>0</v>
      </c>
      <c r="CE149">
        <f t="shared" si="136"/>
        <v>1</v>
      </c>
      <c r="CF149">
        <f t="shared" si="136"/>
        <v>1</v>
      </c>
      <c r="CG149">
        <f t="shared" si="136"/>
        <v>0</v>
      </c>
      <c r="CH149">
        <f t="shared" si="136"/>
        <v>0</v>
      </c>
      <c r="CI149">
        <f t="shared" si="136"/>
        <v>0</v>
      </c>
      <c r="CJ149">
        <f t="shared" si="136"/>
        <v>0</v>
      </c>
      <c r="CK149">
        <f t="shared" si="136"/>
        <v>0</v>
      </c>
      <c r="CL149">
        <f t="shared" si="136"/>
        <v>0</v>
      </c>
      <c r="CM149" s="5" t="s">
        <v>393</v>
      </c>
      <c r="CN149"/>
      <c r="CO149">
        <f>MAX(AZ149:BI149)</f>
        <v>45.5</v>
      </c>
      <c r="CP149">
        <f>MIN(AZ149:BI149)</f>
        <v>8</v>
      </c>
      <c r="CQ149" s="27">
        <f>(CO149-CP149)/4+CP149</f>
        <v>17.375</v>
      </c>
      <c r="CR149"/>
      <c r="CS149">
        <f t="shared" si="137"/>
        <v>0</v>
      </c>
      <c r="CT149">
        <f t="shared" si="137"/>
        <v>1</v>
      </c>
      <c r="CU149">
        <f t="shared" si="137"/>
        <v>1</v>
      </c>
      <c r="CV149">
        <f t="shared" si="137"/>
        <v>1</v>
      </c>
      <c r="CW149">
        <f t="shared" si="137"/>
        <v>1</v>
      </c>
      <c r="CX149">
        <f t="shared" si="137"/>
        <v>0</v>
      </c>
      <c r="CY149">
        <f t="shared" si="137"/>
        <v>0</v>
      </c>
      <c r="CZ149">
        <f t="shared" si="137"/>
        <v>0</v>
      </c>
      <c r="DA149">
        <f t="shared" si="137"/>
        <v>0</v>
      </c>
      <c r="DB149">
        <f t="shared" si="137"/>
        <v>0</v>
      </c>
      <c r="DC149" s="8">
        <f t="shared" si="133"/>
        <v>4</v>
      </c>
      <c r="DD149" s="5" t="s">
        <v>393</v>
      </c>
      <c r="DE149" s="74">
        <v>459</v>
      </c>
      <c r="DF149" s="74"/>
      <c r="DG149" s="53"/>
      <c r="DH149" s="53"/>
      <c r="DI149" s="53"/>
      <c r="DJ149" s="53"/>
      <c r="DK149" s="53"/>
      <c r="DL149" s="53"/>
      <c r="EJ149" s="53"/>
      <c r="EK149" s="55"/>
    </row>
    <row r="150" spans="1:141" s="5" customFormat="1" ht="12.75">
      <c r="A150" s="33"/>
      <c r="B150" s="33"/>
      <c r="C150" s="3"/>
      <c r="D150" s="3"/>
      <c r="E150" s="3"/>
      <c r="F150" s="33"/>
      <c r="G150" s="33"/>
      <c r="H150" s="33"/>
      <c r="I150" s="33"/>
      <c r="J150" s="33"/>
      <c r="K150" s="3"/>
      <c r="L150" s="33"/>
      <c r="M150" s="3"/>
      <c r="N150" s="88"/>
      <c r="O150" s="3" t="s">
        <v>51</v>
      </c>
      <c r="P150" s="88"/>
      <c r="Q150" s="33"/>
      <c r="R150" s="36"/>
      <c r="S150" s="3"/>
      <c r="T150" s="88"/>
      <c r="U150" s="3"/>
      <c r="V150" s="3"/>
      <c r="W150" s="3"/>
      <c r="X150" s="3"/>
      <c r="Y150" s="3"/>
      <c r="Z150" s="3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87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8" t="s">
        <v>51</v>
      </c>
      <c r="DD150" s="3"/>
      <c r="DE150" s="33"/>
      <c r="DF150" s="76"/>
      <c r="DG150" s="53"/>
      <c r="DH150" s="53"/>
      <c r="DI150" s="53"/>
      <c r="DJ150" s="53"/>
      <c r="DK150" s="53"/>
      <c r="DL150" s="53"/>
      <c r="EJ150" s="53"/>
      <c r="EK150" s="55"/>
    </row>
    <row r="151" spans="1:141" s="5" customFormat="1" ht="12.75">
      <c r="A151" s="53"/>
      <c r="B151" s="53"/>
      <c r="F151" s="53"/>
      <c r="G151" s="53"/>
      <c r="H151" s="53"/>
      <c r="I151" s="53"/>
      <c r="J151" s="53"/>
      <c r="L151" s="53"/>
      <c r="N151" s="11"/>
      <c r="O151" s="5" t="s">
        <v>51</v>
      </c>
      <c r="P151" s="11"/>
      <c r="Q151" s="53"/>
      <c r="R151" s="57"/>
      <c r="T151" s="11"/>
      <c r="Z151" s="53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CA151" s="90"/>
      <c r="DC151" s="8">
        <v>460</v>
      </c>
      <c r="DE151" s="53"/>
      <c r="DF151" s="74"/>
      <c r="DG151" s="53"/>
      <c r="DH151" s="53"/>
      <c r="DI151" s="53"/>
      <c r="DJ151" s="53"/>
      <c r="DK151" s="53"/>
      <c r="DL151" s="53"/>
      <c r="DP151" s="53"/>
      <c r="DQ151" s="55"/>
      <c r="EJ151" s="53"/>
      <c r="EK151" s="55"/>
    </row>
    <row r="152" spans="1:143" s="5" customFormat="1" ht="12.75">
      <c r="A152" s="8">
        <v>20</v>
      </c>
      <c r="B152" s="8">
        <v>460</v>
      </c>
      <c r="C152" t="s">
        <v>45</v>
      </c>
      <c r="D152" t="s">
        <v>91</v>
      </c>
      <c r="E152" t="s">
        <v>47</v>
      </c>
      <c r="F152" s="8">
        <v>14.6</v>
      </c>
      <c r="G152" s="8">
        <v>0.3</v>
      </c>
      <c r="H152" s="8">
        <v>718</v>
      </c>
      <c r="I152" s="8">
        <v>47</v>
      </c>
      <c r="J152" s="8"/>
      <c r="K152">
        <v>24.5</v>
      </c>
      <c r="L152" s="8">
        <v>12</v>
      </c>
      <c r="M152" s="23">
        <f>(K152-F152)/F152</f>
        <v>0.678082191780822</v>
      </c>
      <c r="N152" s="40"/>
      <c r="O152">
        <v>32</v>
      </c>
      <c r="P152" s="40"/>
      <c r="Q152" s="8" t="s">
        <v>60</v>
      </c>
      <c r="R152" s="12"/>
      <c r="S152">
        <v>5.5</v>
      </c>
      <c r="T152" s="40"/>
      <c r="U152"/>
      <c r="V152"/>
      <c r="W152"/>
      <c r="X152"/>
      <c r="Y152"/>
      <c r="Z152" s="8"/>
      <c r="AA152" t="s">
        <v>47</v>
      </c>
      <c r="AB152"/>
      <c r="AC152">
        <v>38</v>
      </c>
      <c r="AD152">
        <v>67</v>
      </c>
      <c r="AE152">
        <v>72</v>
      </c>
      <c r="AF152">
        <v>82</v>
      </c>
      <c r="AG152">
        <v>92</v>
      </c>
      <c r="AH152">
        <v>83</v>
      </c>
      <c r="AI152">
        <v>93</v>
      </c>
      <c r="AJ152">
        <v>86</v>
      </c>
      <c r="AK152">
        <v>53</v>
      </c>
      <c r="AL152">
        <v>52</v>
      </c>
      <c r="AM152"/>
      <c r="AN152">
        <v>13</v>
      </c>
      <c r="AO152">
        <v>23</v>
      </c>
      <c r="AP152">
        <v>25</v>
      </c>
      <c r="AQ152">
        <v>29</v>
      </c>
      <c r="AR152">
        <v>32</v>
      </c>
      <c r="AS152">
        <v>29</v>
      </c>
      <c r="AT152">
        <v>32</v>
      </c>
      <c r="AU152">
        <v>29</v>
      </c>
      <c r="AV152">
        <v>18</v>
      </c>
      <c r="AW152">
        <v>18</v>
      </c>
      <c r="AX152"/>
      <c r="AY152"/>
      <c r="AZ152">
        <f>(AW152+2*AN152+AO152)/4</f>
        <v>16.75</v>
      </c>
      <c r="BA152">
        <f aca="true" t="shared" si="138" ref="BA152:BH155">(AN152+2*AO152+AP152)/4</f>
        <v>21</v>
      </c>
      <c r="BB152">
        <f t="shared" si="138"/>
        <v>25.5</v>
      </c>
      <c r="BC152">
        <f t="shared" si="138"/>
        <v>28.75</v>
      </c>
      <c r="BD152">
        <f t="shared" si="138"/>
        <v>30.5</v>
      </c>
      <c r="BE152">
        <f t="shared" si="138"/>
        <v>30.5</v>
      </c>
      <c r="BF152">
        <f t="shared" si="138"/>
        <v>30.5</v>
      </c>
      <c r="BG152">
        <f t="shared" si="138"/>
        <v>27</v>
      </c>
      <c r="BH152">
        <f t="shared" si="138"/>
        <v>20.75</v>
      </c>
      <c r="BI152">
        <f>(AV152+2*AW152+AN152)/4</f>
        <v>16.75</v>
      </c>
      <c r="BJ152"/>
      <c r="BK152"/>
      <c r="BL152">
        <v>5</v>
      </c>
      <c r="BM152">
        <v>9</v>
      </c>
      <c r="BN152">
        <v>10</v>
      </c>
      <c r="BO152">
        <v>11</v>
      </c>
      <c r="BP152">
        <v>13</v>
      </c>
      <c r="BQ152">
        <v>12</v>
      </c>
      <c r="BR152">
        <v>13</v>
      </c>
      <c r="BS152">
        <v>12</v>
      </c>
      <c r="BT152">
        <v>7</v>
      </c>
      <c r="BU152">
        <v>7</v>
      </c>
      <c r="BV152"/>
      <c r="BW152" t="s">
        <v>48</v>
      </c>
      <c r="BX152" t="s">
        <v>60</v>
      </c>
      <c r="BY152">
        <f>MAX(BL152:BU152)</f>
        <v>13</v>
      </c>
      <c r="BZ152">
        <f>MIN(BL152:BU152)</f>
        <v>5</v>
      </c>
      <c r="CA152" s="27">
        <f>(BY152-BZ152)/4+BZ152</f>
        <v>7</v>
      </c>
      <c r="CB152"/>
      <c r="CC152">
        <f aca="true" t="shared" si="139" ref="CC152:CL155">IF(BL152&gt;$CA152,1,0)</f>
        <v>0</v>
      </c>
      <c r="CD152">
        <f t="shared" si="139"/>
        <v>1</v>
      </c>
      <c r="CE152">
        <f t="shared" si="139"/>
        <v>1</v>
      </c>
      <c r="CF152">
        <f t="shared" si="139"/>
        <v>1</v>
      </c>
      <c r="CG152">
        <f t="shared" si="139"/>
        <v>1</v>
      </c>
      <c r="CH152">
        <f t="shared" si="139"/>
        <v>1</v>
      </c>
      <c r="CI152">
        <f t="shared" si="139"/>
        <v>1</v>
      </c>
      <c r="CJ152">
        <f t="shared" si="139"/>
        <v>1</v>
      </c>
      <c r="CK152">
        <f t="shared" si="139"/>
        <v>0</v>
      </c>
      <c r="CL152">
        <f t="shared" si="139"/>
        <v>0</v>
      </c>
      <c r="CM152" t="s">
        <v>47</v>
      </c>
      <c r="CN152" t="s">
        <v>60</v>
      </c>
      <c r="CO152">
        <f>MAX(AZ152:BI152)</f>
        <v>30.5</v>
      </c>
      <c r="CP152">
        <f>MIN(AZ152:BI152)</f>
        <v>16.75</v>
      </c>
      <c r="CQ152" s="27">
        <f>(CO152-CP152)/4+CP152</f>
        <v>20.1875</v>
      </c>
      <c r="CR152"/>
      <c r="CS152">
        <f aca="true" t="shared" si="140" ref="CS152:DB155">IF(AZ152&gt;$CQ152,1,0)</f>
        <v>0</v>
      </c>
      <c r="CT152">
        <f t="shared" si="140"/>
        <v>1</v>
      </c>
      <c r="CU152">
        <f t="shared" si="140"/>
        <v>1</v>
      </c>
      <c r="CV152">
        <f t="shared" si="140"/>
        <v>1</v>
      </c>
      <c r="CW152">
        <f t="shared" si="140"/>
        <v>1</v>
      </c>
      <c r="CX152">
        <f t="shared" si="140"/>
        <v>1</v>
      </c>
      <c r="CY152">
        <f t="shared" si="140"/>
        <v>1</v>
      </c>
      <c r="CZ152">
        <f t="shared" si="140"/>
        <v>1</v>
      </c>
      <c r="DA152">
        <f t="shared" si="140"/>
        <v>1</v>
      </c>
      <c r="DB152">
        <f t="shared" si="140"/>
        <v>0</v>
      </c>
      <c r="DC152" s="8">
        <f t="shared" si="133"/>
        <v>8</v>
      </c>
      <c r="DD152" t="s">
        <v>47</v>
      </c>
      <c r="DE152" s="8">
        <v>460</v>
      </c>
      <c r="DF152" s="103"/>
      <c r="DG152" s="53"/>
      <c r="DH152" s="53"/>
      <c r="DI152" s="53"/>
      <c r="DJ152" s="53"/>
      <c r="DK152" s="53"/>
      <c r="DL152" s="53"/>
      <c r="DP152" s="53"/>
      <c r="DQ152" s="55"/>
      <c r="EJ152" s="53"/>
      <c r="EK152" s="55"/>
      <c r="EM152" s="77"/>
    </row>
    <row r="153" spans="1:141" s="5" customFormat="1" ht="12.75">
      <c r="A153" s="8">
        <v>20</v>
      </c>
      <c r="B153" s="8">
        <v>460</v>
      </c>
      <c r="C153" t="s">
        <v>45</v>
      </c>
      <c r="D153" t="s">
        <v>91</v>
      </c>
      <c r="E153" t="s">
        <v>131</v>
      </c>
      <c r="F153" s="8">
        <v>14.6</v>
      </c>
      <c r="G153" s="8">
        <v>0.3</v>
      </c>
      <c r="H153" s="8">
        <v>1114</v>
      </c>
      <c r="I153" s="8">
        <v>56</v>
      </c>
      <c r="J153" s="8"/>
      <c r="K153">
        <v>31.1</v>
      </c>
      <c r="L153" s="8">
        <v>23</v>
      </c>
      <c r="M153"/>
      <c r="N153" s="28">
        <f>(K153-K152)/K152</f>
        <v>0.2693877551020409</v>
      </c>
      <c r="O153">
        <v>40</v>
      </c>
      <c r="P153" s="28">
        <f>(O153-O152)/O152</f>
        <v>0.25</v>
      </c>
      <c r="Q153" s="8" t="s">
        <v>60</v>
      </c>
      <c r="R153" s="12" t="s">
        <v>51</v>
      </c>
      <c r="S153">
        <v>4.4</v>
      </c>
      <c r="T153" s="28">
        <f>(S153-S152)/S152</f>
        <v>-0.19999999999999993</v>
      </c>
      <c r="U153"/>
      <c r="V153" t="s">
        <v>51</v>
      </c>
      <c r="W153" s="8">
        <v>0</v>
      </c>
      <c r="X153" s="38" t="s">
        <v>195</v>
      </c>
      <c r="Y153" s="8">
        <v>0</v>
      </c>
      <c r="Z153" s="8">
        <v>0</v>
      </c>
      <c r="AA153" t="s">
        <v>131</v>
      </c>
      <c r="AB153"/>
      <c r="AC153">
        <v>88</v>
      </c>
      <c r="AD153">
        <v>88</v>
      </c>
      <c r="AE153">
        <v>109</v>
      </c>
      <c r="AF153">
        <v>134</v>
      </c>
      <c r="AG153">
        <v>125</v>
      </c>
      <c r="AH153">
        <v>139</v>
      </c>
      <c r="AI153">
        <v>147</v>
      </c>
      <c r="AJ153">
        <v>112</v>
      </c>
      <c r="AK153">
        <v>79</v>
      </c>
      <c r="AL153">
        <v>93</v>
      </c>
      <c r="AM153"/>
      <c r="AN153">
        <v>24</v>
      </c>
      <c r="AO153">
        <v>25</v>
      </c>
      <c r="AP153">
        <v>29</v>
      </c>
      <c r="AQ153">
        <v>37</v>
      </c>
      <c r="AR153">
        <v>34</v>
      </c>
      <c r="AS153">
        <v>38</v>
      </c>
      <c r="AT153">
        <v>40</v>
      </c>
      <c r="AU153">
        <v>31</v>
      </c>
      <c r="AV153">
        <v>22</v>
      </c>
      <c r="AW153">
        <v>25</v>
      </c>
      <c r="AX153"/>
      <c r="AY153"/>
      <c r="AZ153">
        <f>(AW153+2*AN153+AO153)/4</f>
        <v>24.5</v>
      </c>
      <c r="BA153">
        <f t="shared" si="138"/>
        <v>25.75</v>
      </c>
      <c r="BB153">
        <f t="shared" si="138"/>
        <v>30</v>
      </c>
      <c r="BC153">
        <f t="shared" si="138"/>
        <v>34.25</v>
      </c>
      <c r="BD153">
        <f t="shared" si="138"/>
        <v>35.75</v>
      </c>
      <c r="BE153">
        <f t="shared" si="138"/>
        <v>37.5</v>
      </c>
      <c r="BF153">
        <f t="shared" si="138"/>
        <v>37.25</v>
      </c>
      <c r="BG153">
        <f t="shared" si="138"/>
        <v>31</v>
      </c>
      <c r="BH153">
        <f t="shared" si="138"/>
        <v>25</v>
      </c>
      <c r="BI153">
        <f>(AV153+2*AW153+AN153)/4</f>
        <v>24</v>
      </c>
      <c r="BJ153"/>
      <c r="BK153"/>
      <c r="BL153">
        <v>8</v>
      </c>
      <c r="BM153">
        <v>8</v>
      </c>
      <c r="BN153">
        <v>10</v>
      </c>
      <c r="BO153">
        <v>12</v>
      </c>
      <c r="BP153">
        <v>11</v>
      </c>
      <c r="BQ153">
        <v>12</v>
      </c>
      <c r="BR153">
        <v>13</v>
      </c>
      <c r="BS153">
        <v>10</v>
      </c>
      <c r="BT153">
        <v>7</v>
      </c>
      <c r="BU153">
        <v>8</v>
      </c>
      <c r="BV153"/>
      <c r="BW153" t="s">
        <v>48</v>
      </c>
      <c r="BX153" t="s">
        <v>60</v>
      </c>
      <c r="BY153">
        <f>MAX(BL153:BU153)</f>
        <v>13</v>
      </c>
      <c r="BZ153">
        <f>MIN(BL153:BU153)</f>
        <v>7</v>
      </c>
      <c r="CA153" s="27">
        <f>(BY153-BZ153)/4+BZ153</f>
        <v>8.5</v>
      </c>
      <c r="CB153"/>
      <c r="CC153">
        <f t="shared" si="139"/>
        <v>0</v>
      </c>
      <c r="CD153">
        <f t="shared" si="139"/>
        <v>0</v>
      </c>
      <c r="CE153">
        <f t="shared" si="139"/>
        <v>1</v>
      </c>
      <c r="CF153">
        <f t="shared" si="139"/>
        <v>1</v>
      </c>
      <c r="CG153">
        <f t="shared" si="139"/>
        <v>1</v>
      </c>
      <c r="CH153">
        <f t="shared" si="139"/>
        <v>1</v>
      </c>
      <c r="CI153">
        <f t="shared" si="139"/>
        <v>1</v>
      </c>
      <c r="CJ153">
        <f t="shared" si="139"/>
        <v>1</v>
      </c>
      <c r="CK153">
        <f t="shared" si="139"/>
        <v>0</v>
      </c>
      <c r="CL153">
        <f t="shared" si="139"/>
        <v>0</v>
      </c>
      <c r="CM153" t="s">
        <v>131</v>
      </c>
      <c r="CN153"/>
      <c r="CO153">
        <f>MAX(AZ153:BI153)</f>
        <v>37.5</v>
      </c>
      <c r="CP153">
        <f>MIN(AZ153:BI153)</f>
        <v>24</v>
      </c>
      <c r="CQ153" s="27">
        <f>(CO153-CP153)/4+CP153</f>
        <v>27.375</v>
      </c>
      <c r="CR153"/>
      <c r="CS153">
        <f t="shared" si="140"/>
        <v>0</v>
      </c>
      <c r="CT153">
        <f t="shared" si="140"/>
        <v>0</v>
      </c>
      <c r="CU153">
        <f t="shared" si="140"/>
        <v>1</v>
      </c>
      <c r="CV153">
        <f t="shared" si="140"/>
        <v>1</v>
      </c>
      <c r="CW153">
        <f t="shared" si="140"/>
        <v>1</v>
      </c>
      <c r="CX153">
        <f t="shared" si="140"/>
        <v>1</v>
      </c>
      <c r="CY153">
        <f t="shared" si="140"/>
        <v>1</v>
      </c>
      <c r="CZ153">
        <f t="shared" si="140"/>
        <v>1</v>
      </c>
      <c r="DA153">
        <f t="shared" si="140"/>
        <v>0</v>
      </c>
      <c r="DB153">
        <f t="shared" si="140"/>
        <v>0</v>
      </c>
      <c r="DC153" s="8">
        <f t="shared" si="133"/>
        <v>6</v>
      </c>
      <c r="DD153" t="s">
        <v>131</v>
      </c>
      <c r="DE153" s="8">
        <v>460</v>
      </c>
      <c r="DF153" s="103"/>
      <c r="DG153" s="53"/>
      <c r="DH153" s="53"/>
      <c r="DI153" s="53"/>
      <c r="DJ153" s="53"/>
      <c r="DK153" s="53"/>
      <c r="DL153" s="53"/>
      <c r="EJ153" s="53"/>
      <c r="EK153" s="55"/>
    </row>
    <row r="154" spans="1:141" s="5" customFormat="1" ht="12.75">
      <c r="A154" s="53">
        <v>20</v>
      </c>
      <c r="B154" s="53">
        <v>460</v>
      </c>
      <c r="C154" t="s">
        <v>45</v>
      </c>
      <c r="D154" s="5" t="s">
        <v>336</v>
      </c>
      <c r="E154" s="5" t="s">
        <v>47</v>
      </c>
      <c r="F154" s="53">
        <v>27.3</v>
      </c>
      <c r="G154" s="53">
        <v>0.6</v>
      </c>
      <c r="H154" s="74">
        <v>1256</v>
      </c>
      <c r="I154" s="74">
        <v>49</v>
      </c>
      <c r="J154" s="74"/>
      <c r="K154" s="77">
        <v>42.7</v>
      </c>
      <c r="L154" s="74">
        <v>11</v>
      </c>
      <c r="M154" s="23">
        <f>(K154-F154)/F154</f>
        <v>0.5641025641025642</v>
      </c>
      <c r="N154" s="91"/>
      <c r="O154" s="5">
        <v>57</v>
      </c>
      <c r="P154" s="11"/>
      <c r="Q154" s="74" t="s">
        <v>60</v>
      </c>
      <c r="R154" s="92"/>
      <c r="S154" s="77">
        <v>6.5</v>
      </c>
      <c r="T154" s="91"/>
      <c r="W154" s="53"/>
      <c r="Z154" s="53"/>
      <c r="AA154" s="5" t="s">
        <v>47</v>
      </c>
      <c r="AC154" s="77">
        <v>63</v>
      </c>
      <c r="AD154" s="77">
        <v>119</v>
      </c>
      <c r="AE154" s="77">
        <v>110</v>
      </c>
      <c r="AF154" s="77">
        <v>145</v>
      </c>
      <c r="AG154" s="77">
        <v>150</v>
      </c>
      <c r="AH154" s="77">
        <v>169</v>
      </c>
      <c r="AI154" s="77">
        <v>174</v>
      </c>
      <c r="AJ154" s="77">
        <v>155</v>
      </c>
      <c r="AK154" s="77">
        <v>60</v>
      </c>
      <c r="AL154" s="77">
        <v>111</v>
      </c>
      <c r="AN154" s="5">
        <v>21</v>
      </c>
      <c r="AO154" s="5">
        <v>40</v>
      </c>
      <c r="AP154" s="5">
        <v>36</v>
      </c>
      <c r="AQ154" s="5">
        <v>49</v>
      </c>
      <c r="AR154" s="5">
        <v>50</v>
      </c>
      <c r="AS154" s="5">
        <v>56</v>
      </c>
      <c r="AT154" s="5">
        <v>57</v>
      </c>
      <c r="AU154" s="5">
        <v>51</v>
      </c>
      <c r="AV154" s="5">
        <v>19</v>
      </c>
      <c r="AW154" s="5">
        <v>37</v>
      </c>
      <c r="AX154"/>
      <c r="AY154"/>
      <c r="AZ154">
        <f>(AW154+2*AN154+AO154)/4</f>
        <v>29.75</v>
      </c>
      <c r="BA154">
        <f t="shared" si="138"/>
        <v>34.25</v>
      </c>
      <c r="BB154">
        <f t="shared" si="138"/>
        <v>40.25</v>
      </c>
      <c r="BC154">
        <f t="shared" si="138"/>
        <v>46</v>
      </c>
      <c r="BD154">
        <f t="shared" si="138"/>
        <v>51.25</v>
      </c>
      <c r="BE154">
        <f t="shared" si="138"/>
        <v>54.75</v>
      </c>
      <c r="BF154">
        <f t="shared" si="138"/>
        <v>55.25</v>
      </c>
      <c r="BG154">
        <f t="shared" si="138"/>
        <v>44.5</v>
      </c>
      <c r="BH154">
        <f t="shared" si="138"/>
        <v>31.5</v>
      </c>
      <c r="BI154">
        <f>(AV154+2*AW154+AN154)/4</f>
        <v>28.5</v>
      </c>
      <c r="BJ154"/>
      <c r="BL154" s="5">
        <v>5</v>
      </c>
      <c r="BM154" s="5">
        <v>9</v>
      </c>
      <c r="BN154" s="5">
        <v>9</v>
      </c>
      <c r="BO154" s="5">
        <v>12</v>
      </c>
      <c r="BP154" s="5">
        <v>12</v>
      </c>
      <c r="BQ154" s="5">
        <v>13</v>
      </c>
      <c r="BR154" s="5">
        <v>14</v>
      </c>
      <c r="BS154" s="5">
        <v>12</v>
      </c>
      <c r="BT154" s="5">
        <v>5</v>
      </c>
      <c r="BU154" s="5">
        <v>9</v>
      </c>
      <c r="BW154" t="s">
        <v>48</v>
      </c>
      <c r="BX154" t="s">
        <v>60</v>
      </c>
      <c r="BY154">
        <f>MAX(BL154:BU154)</f>
        <v>14</v>
      </c>
      <c r="BZ154">
        <f>MIN(BL154:BU154)</f>
        <v>5</v>
      </c>
      <c r="CA154" s="27">
        <f>(BY154-BZ154)/4+BZ154</f>
        <v>7.25</v>
      </c>
      <c r="CC154">
        <f t="shared" si="139"/>
        <v>0</v>
      </c>
      <c r="CD154">
        <f t="shared" si="139"/>
        <v>1</v>
      </c>
      <c r="CE154">
        <f t="shared" si="139"/>
        <v>1</v>
      </c>
      <c r="CF154">
        <f t="shared" si="139"/>
        <v>1</v>
      </c>
      <c r="CG154">
        <f t="shared" si="139"/>
        <v>1</v>
      </c>
      <c r="CH154">
        <f t="shared" si="139"/>
        <v>1</v>
      </c>
      <c r="CI154">
        <f t="shared" si="139"/>
        <v>1</v>
      </c>
      <c r="CJ154">
        <f t="shared" si="139"/>
        <v>1</v>
      </c>
      <c r="CK154">
        <f t="shared" si="139"/>
        <v>0</v>
      </c>
      <c r="CL154">
        <f t="shared" si="139"/>
        <v>1</v>
      </c>
      <c r="CM154" s="5" t="s">
        <v>47</v>
      </c>
      <c r="CN154" s="5" t="s">
        <v>60</v>
      </c>
      <c r="CO154">
        <f>MAX(AZ154:BI154)</f>
        <v>55.25</v>
      </c>
      <c r="CP154">
        <f>MIN(AZ154:BI154)</f>
        <v>28.5</v>
      </c>
      <c r="CQ154" s="27">
        <f>(CO154-CP154)/4+CP154</f>
        <v>35.1875</v>
      </c>
      <c r="CR154"/>
      <c r="CS154">
        <f t="shared" si="140"/>
        <v>0</v>
      </c>
      <c r="CT154">
        <f t="shared" si="140"/>
        <v>0</v>
      </c>
      <c r="CU154">
        <f t="shared" si="140"/>
        <v>1</v>
      </c>
      <c r="CV154">
        <f t="shared" si="140"/>
        <v>1</v>
      </c>
      <c r="CW154">
        <f t="shared" si="140"/>
        <v>1</v>
      </c>
      <c r="CX154">
        <f t="shared" si="140"/>
        <v>1</v>
      </c>
      <c r="CY154">
        <f t="shared" si="140"/>
        <v>1</v>
      </c>
      <c r="CZ154">
        <f t="shared" si="140"/>
        <v>1</v>
      </c>
      <c r="DA154">
        <f t="shared" si="140"/>
        <v>0</v>
      </c>
      <c r="DB154">
        <f t="shared" si="140"/>
        <v>0</v>
      </c>
      <c r="DC154" s="8">
        <f t="shared" si="133"/>
        <v>6</v>
      </c>
      <c r="DD154" s="5" t="s">
        <v>47</v>
      </c>
      <c r="DE154" s="53">
        <v>460</v>
      </c>
      <c r="DF154" s="74"/>
      <c r="DG154" s="53"/>
      <c r="DH154" s="53"/>
      <c r="DI154" s="53"/>
      <c r="DJ154" s="53"/>
      <c r="DK154" s="53"/>
      <c r="DL154" s="53"/>
      <c r="EJ154" s="53"/>
      <c r="EK154" s="55"/>
    </row>
    <row r="155" spans="1:141" s="5" customFormat="1" ht="12.75">
      <c r="A155" s="74">
        <v>20</v>
      </c>
      <c r="B155" s="74">
        <v>460</v>
      </c>
      <c r="C155" t="s">
        <v>45</v>
      </c>
      <c r="D155" s="77" t="s">
        <v>336</v>
      </c>
      <c r="E155" s="77" t="s">
        <v>393</v>
      </c>
      <c r="F155" s="74">
        <v>27.3</v>
      </c>
      <c r="G155" s="74">
        <v>0.6</v>
      </c>
      <c r="H155" s="74">
        <v>1237</v>
      </c>
      <c r="I155" s="74">
        <v>38</v>
      </c>
      <c r="J155" s="74"/>
      <c r="K155" s="77">
        <v>51.7</v>
      </c>
      <c r="L155" s="74">
        <v>23</v>
      </c>
      <c r="M155" s="77"/>
      <c r="N155" s="28">
        <f>(K155-K154)/K154</f>
        <v>0.21077283372365338</v>
      </c>
      <c r="O155" s="5">
        <v>78</v>
      </c>
      <c r="P155" s="28">
        <f>(O155-O154)/O154</f>
        <v>0.3684210526315789</v>
      </c>
      <c r="Q155" s="74">
        <v>5</v>
      </c>
      <c r="R155" s="12" t="s">
        <v>51</v>
      </c>
      <c r="S155" s="77">
        <v>7.8</v>
      </c>
      <c r="T155" s="28">
        <f>(S155-S154)/S154</f>
        <v>0.19999999999999998</v>
      </c>
      <c r="W155" s="53">
        <v>0</v>
      </c>
      <c r="X155" s="5" t="s">
        <v>198</v>
      </c>
      <c r="Y155" s="38" t="s">
        <v>195</v>
      </c>
      <c r="Z155" s="8">
        <v>0</v>
      </c>
      <c r="AA155" s="77" t="s">
        <v>393</v>
      </c>
      <c r="AC155" s="77">
        <v>71</v>
      </c>
      <c r="AD155" s="77">
        <v>90</v>
      </c>
      <c r="AE155" s="77">
        <v>121</v>
      </c>
      <c r="AF155" s="77">
        <v>152</v>
      </c>
      <c r="AG155" s="77">
        <v>187</v>
      </c>
      <c r="AH155" s="77">
        <v>173</v>
      </c>
      <c r="AI155" s="77">
        <v>153</v>
      </c>
      <c r="AJ155" s="77">
        <v>140</v>
      </c>
      <c r="AK155" s="77">
        <v>58</v>
      </c>
      <c r="AL155" s="77">
        <v>92</v>
      </c>
      <c r="AN155" s="5">
        <v>29</v>
      </c>
      <c r="AO155" s="5">
        <v>37</v>
      </c>
      <c r="AP155" s="5">
        <v>51</v>
      </c>
      <c r="AQ155" s="5">
        <v>63</v>
      </c>
      <c r="AR155" s="5">
        <v>78</v>
      </c>
      <c r="AS155" s="5">
        <v>72</v>
      </c>
      <c r="AT155" s="5">
        <v>63</v>
      </c>
      <c r="AU155" s="5">
        <v>57</v>
      </c>
      <c r="AV155" s="5">
        <v>23</v>
      </c>
      <c r="AW155" s="5">
        <v>38</v>
      </c>
      <c r="AX155"/>
      <c r="AY155"/>
      <c r="AZ155">
        <f>(AW155+2*AN155+AO155)/4</f>
        <v>33.25</v>
      </c>
      <c r="BA155">
        <f t="shared" si="138"/>
        <v>38.5</v>
      </c>
      <c r="BB155">
        <f t="shared" si="138"/>
        <v>50.5</v>
      </c>
      <c r="BC155">
        <f t="shared" si="138"/>
        <v>63.75</v>
      </c>
      <c r="BD155">
        <f t="shared" si="138"/>
        <v>72.75</v>
      </c>
      <c r="BE155">
        <f t="shared" si="138"/>
        <v>71.25</v>
      </c>
      <c r="BF155">
        <f t="shared" si="138"/>
        <v>63.75</v>
      </c>
      <c r="BG155">
        <f t="shared" si="138"/>
        <v>50</v>
      </c>
      <c r="BH155">
        <f t="shared" si="138"/>
        <v>35.25</v>
      </c>
      <c r="BI155">
        <f>(AV155+2*AW155+AN155)/4</f>
        <v>32</v>
      </c>
      <c r="BJ155"/>
      <c r="BL155" s="5">
        <v>6</v>
      </c>
      <c r="BM155" s="5">
        <v>7</v>
      </c>
      <c r="BN155" s="5">
        <v>10</v>
      </c>
      <c r="BO155" s="5">
        <v>12</v>
      </c>
      <c r="BP155" s="5">
        <v>15</v>
      </c>
      <c r="BQ155" s="5">
        <v>14</v>
      </c>
      <c r="BR155" s="5">
        <v>12</v>
      </c>
      <c r="BS155" s="5">
        <v>11</v>
      </c>
      <c r="BT155" s="5">
        <v>5</v>
      </c>
      <c r="BU155" s="5">
        <v>7</v>
      </c>
      <c r="BW155" t="s">
        <v>48</v>
      </c>
      <c r="BX155" t="s">
        <v>60</v>
      </c>
      <c r="BY155">
        <f>MAX(BL155:BU155)</f>
        <v>15</v>
      </c>
      <c r="BZ155">
        <f>MIN(BL155:BU155)</f>
        <v>5</v>
      </c>
      <c r="CA155" s="27">
        <f>(BY155-BZ155)/4+BZ155</f>
        <v>7.5</v>
      </c>
      <c r="CC155">
        <f t="shared" si="139"/>
        <v>0</v>
      </c>
      <c r="CD155">
        <f t="shared" si="139"/>
        <v>0</v>
      </c>
      <c r="CE155">
        <f t="shared" si="139"/>
        <v>1</v>
      </c>
      <c r="CF155">
        <f t="shared" si="139"/>
        <v>1</v>
      </c>
      <c r="CG155">
        <f t="shared" si="139"/>
        <v>1</v>
      </c>
      <c r="CH155">
        <f t="shared" si="139"/>
        <v>1</v>
      </c>
      <c r="CI155">
        <f t="shared" si="139"/>
        <v>1</v>
      </c>
      <c r="CJ155">
        <f t="shared" si="139"/>
        <v>1</v>
      </c>
      <c r="CK155">
        <f t="shared" si="139"/>
        <v>0</v>
      </c>
      <c r="CL155">
        <f t="shared" si="139"/>
        <v>0</v>
      </c>
      <c r="CM155" s="77" t="s">
        <v>393</v>
      </c>
      <c r="CO155">
        <f>MAX(AZ155:BI155)</f>
        <v>72.75</v>
      </c>
      <c r="CP155">
        <f>MIN(AZ155:BI155)</f>
        <v>32</v>
      </c>
      <c r="CQ155" s="27">
        <f>(CO155-CP155)/4+CP155</f>
        <v>42.1875</v>
      </c>
      <c r="CR155"/>
      <c r="CS155">
        <f t="shared" si="140"/>
        <v>0</v>
      </c>
      <c r="CT155">
        <f t="shared" si="140"/>
        <v>0</v>
      </c>
      <c r="CU155">
        <f t="shared" si="140"/>
        <v>1</v>
      </c>
      <c r="CV155">
        <f t="shared" si="140"/>
        <v>1</v>
      </c>
      <c r="CW155">
        <f t="shared" si="140"/>
        <v>1</v>
      </c>
      <c r="CX155">
        <f t="shared" si="140"/>
        <v>1</v>
      </c>
      <c r="CY155">
        <f t="shared" si="140"/>
        <v>1</v>
      </c>
      <c r="CZ155">
        <f t="shared" si="140"/>
        <v>1</v>
      </c>
      <c r="DA155">
        <f t="shared" si="140"/>
        <v>0</v>
      </c>
      <c r="DB155">
        <f t="shared" si="140"/>
        <v>0</v>
      </c>
      <c r="DC155" s="8">
        <f t="shared" si="133"/>
        <v>6</v>
      </c>
      <c r="DD155" s="77" t="s">
        <v>393</v>
      </c>
      <c r="DE155" s="74">
        <v>460</v>
      </c>
      <c r="DF155" s="74"/>
      <c r="DG155" s="53"/>
      <c r="DH155" s="53"/>
      <c r="DI155" s="53"/>
      <c r="DJ155" s="53"/>
      <c r="DK155" s="53"/>
      <c r="DL155" s="53"/>
      <c r="EJ155" s="53"/>
      <c r="EK155" s="55"/>
    </row>
    <row r="156" spans="1:141" s="5" customFormat="1" ht="12.75">
      <c r="A156" s="33"/>
      <c r="B156" s="33"/>
      <c r="C156" s="3"/>
      <c r="D156" s="3"/>
      <c r="E156" s="3"/>
      <c r="F156" s="33"/>
      <c r="G156" s="33"/>
      <c r="H156" s="33"/>
      <c r="I156" s="33"/>
      <c r="J156" s="33"/>
      <c r="K156" s="3"/>
      <c r="L156" s="33"/>
      <c r="M156" s="3"/>
      <c r="N156" s="88"/>
      <c r="O156" s="3" t="s">
        <v>51</v>
      </c>
      <c r="P156" s="88"/>
      <c r="Q156" s="33"/>
      <c r="R156" s="36"/>
      <c r="S156" s="3"/>
      <c r="T156" s="88"/>
      <c r="U156" s="3"/>
      <c r="V156" s="3"/>
      <c r="W156" s="3"/>
      <c r="X156" s="3"/>
      <c r="Y156" s="3"/>
      <c r="Z156" s="3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87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8" t="s">
        <v>51</v>
      </c>
      <c r="DD156" s="3"/>
      <c r="DE156" s="33"/>
      <c r="DF156" s="76"/>
      <c r="DG156" s="53"/>
      <c r="DH156" s="53"/>
      <c r="DI156" s="53"/>
      <c r="DJ156" s="53"/>
      <c r="DK156" s="53"/>
      <c r="DL156" s="53"/>
      <c r="EJ156" s="53"/>
      <c r="EK156" s="55"/>
    </row>
    <row r="157" spans="1:141" s="5" customFormat="1" ht="12.75">
      <c r="A157" s="53"/>
      <c r="B157" s="53"/>
      <c r="F157" s="53"/>
      <c r="G157" s="53"/>
      <c r="H157" s="53"/>
      <c r="I157" s="53"/>
      <c r="J157" s="53"/>
      <c r="L157" s="53"/>
      <c r="N157" s="11"/>
      <c r="O157" s="5" t="s">
        <v>51</v>
      </c>
      <c r="P157" s="11"/>
      <c r="Q157" s="53"/>
      <c r="R157" s="57"/>
      <c r="T157" s="11"/>
      <c r="Z157" s="53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CA157" s="90"/>
      <c r="DC157" s="8">
        <v>461</v>
      </c>
      <c r="DE157" s="53"/>
      <c r="DF157" s="74"/>
      <c r="DG157" s="53"/>
      <c r="DH157" s="53"/>
      <c r="DI157" s="53"/>
      <c r="DJ157" s="53"/>
      <c r="DK157" s="53"/>
      <c r="DL157" s="53"/>
      <c r="DP157" s="53"/>
      <c r="DQ157" s="55"/>
      <c r="EJ157" s="53"/>
      <c r="EK157" s="55"/>
    </row>
    <row r="158" spans="1:141" s="5" customFormat="1" ht="12.75">
      <c r="A158" s="53">
        <v>21</v>
      </c>
      <c r="B158" s="8">
        <v>461</v>
      </c>
      <c r="C158" t="s">
        <v>45</v>
      </c>
      <c r="D158" t="s">
        <v>92</v>
      </c>
      <c r="E158" t="s">
        <v>47</v>
      </c>
      <c r="F158" s="8">
        <v>17.3</v>
      </c>
      <c r="G158" s="8">
        <v>0.5</v>
      </c>
      <c r="H158" s="8">
        <v>180</v>
      </c>
      <c r="I158" s="8">
        <v>55</v>
      </c>
      <c r="J158" s="8"/>
      <c r="K158">
        <v>5.4</v>
      </c>
      <c r="L158" s="8">
        <v>2</v>
      </c>
      <c r="M158" s="23">
        <f>(K158-F158)/F158</f>
        <v>-0.6878612716763006</v>
      </c>
      <c r="N158" s="40"/>
      <c r="O158">
        <v>7</v>
      </c>
      <c r="P158" s="40"/>
      <c r="Q158" s="8">
        <v>4</v>
      </c>
      <c r="R158" s="12"/>
      <c r="S158">
        <v>8.3</v>
      </c>
      <c r="T158" s="40"/>
      <c r="U158"/>
      <c r="V158"/>
      <c r="W158"/>
      <c r="X158"/>
      <c r="Y158"/>
      <c r="Z158" s="8"/>
      <c r="AA158" t="s">
        <v>47</v>
      </c>
      <c r="AB158"/>
      <c r="AC158">
        <v>29</v>
      </c>
      <c r="AD158">
        <v>18</v>
      </c>
      <c r="AE158">
        <v>22</v>
      </c>
      <c r="AF158">
        <v>27</v>
      </c>
      <c r="AG158">
        <v>25</v>
      </c>
      <c r="AH158">
        <v>9</v>
      </c>
      <c r="AI158">
        <v>17</v>
      </c>
      <c r="AJ158">
        <v>15</v>
      </c>
      <c r="AK158">
        <v>8</v>
      </c>
      <c r="AL158">
        <v>10</v>
      </c>
      <c r="AM158"/>
      <c r="AN158">
        <v>7</v>
      </c>
      <c r="AO158">
        <v>5</v>
      </c>
      <c r="AP158">
        <v>6</v>
      </c>
      <c r="AQ158">
        <v>7</v>
      </c>
      <c r="AR158">
        <v>7</v>
      </c>
      <c r="AS158">
        <v>2</v>
      </c>
      <c r="AT158">
        <v>4</v>
      </c>
      <c r="AU158">
        <v>4</v>
      </c>
      <c r="AV158">
        <v>2</v>
      </c>
      <c r="AW158">
        <v>2</v>
      </c>
      <c r="AX158"/>
      <c r="AY158"/>
      <c r="AZ158">
        <f>(AW158+2*AN158+AO158)/4</f>
        <v>5.25</v>
      </c>
      <c r="BA158">
        <f aca="true" t="shared" si="141" ref="BA158:BH160">(AN158+2*AO158+AP158)/4</f>
        <v>5.75</v>
      </c>
      <c r="BB158">
        <f t="shared" si="141"/>
        <v>6</v>
      </c>
      <c r="BC158">
        <f t="shared" si="141"/>
        <v>6.75</v>
      </c>
      <c r="BD158">
        <f t="shared" si="141"/>
        <v>5.75</v>
      </c>
      <c r="BE158">
        <f t="shared" si="141"/>
        <v>3.75</v>
      </c>
      <c r="BF158">
        <f t="shared" si="141"/>
        <v>3.5</v>
      </c>
      <c r="BG158">
        <f t="shared" si="141"/>
        <v>3.5</v>
      </c>
      <c r="BH158">
        <f t="shared" si="141"/>
        <v>2.5</v>
      </c>
      <c r="BI158">
        <f>(AV158+2*AW158+AN158)/4</f>
        <v>3.25</v>
      </c>
      <c r="BJ158"/>
      <c r="BK158"/>
      <c r="BL158">
        <v>16</v>
      </c>
      <c r="BM158">
        <v>10</v>
      </c>
      <c r="BN158">
        <v>12</v>
      </c>
      <c r="BO158">
        <v>15</v>
      </c>
      <c r="BP158">
        <v>14</v>
      </c>
      <c r="BQ158">
        <v>5</v>
      </c>
      <c r="BR158">
        <v>9</v>
      </c>
      <c r="BS158">
        <v>8</v>
      </c>
      <c r="BT158">
        <v>4</v>
      </c>
      <c r="BU158">
        <v>6</v>
      </c>
      <c r="BV158"/>
      <c r="BW158" t="s">
        <v>48</v>
      </c>
      <c r="BX158" s="5" t="s">
        <v>93</v>
      </c>
      <c r="BY158">
        <f>MAX(BL158:BU158)</f>
        <v>16</v>
      </c>
      <c r="BZ158">
        <f>MIN(BL158:BU158)</f>
        <v>4</v>
      </c>
      <c r="CA158" s="27">
        <f>(BY158-BZ158)/4+BZ158</f>
        <v>7</v>
      </c>
      <c r="CB158"/>
      <c r="CC158">
        <f aca="true" t="shared" si="142" ref="CC158:CL160">IF(BL158&gt;$CA158,1,0)</f>
        <v>1</v>
      </c>
      <c r="CD158">
        <f t="shared" si="142"/>
        <v>1</v>
      </c>
      <c r="CE158">
        <f t="shared" si="142"/>
        <v>1</v>
      </c>
      <c r="CF158">
        <f t="shared" si="142"/>
        <v>1</v>
      </c>
      <c r="CG158">
        <f t="shared" si="142"/>
        <v>1</v>
      </c>
      <c r="CH158">
        <f t="shared" si="142"/>
        <v>0</v>
      </c>
      <c r="CI158">
        <f t="shared" si="142"/>
        <v>1</v>
      </c>
      <c r="CJ158">
        <f t="shared" si="142"/>
        <v>1</v>
      </c>
      <c r="CK158">
        <f t="shared" si="142"/>
        <v>0</v>
      </c>
      <c r="CL158">
        <f t="shared" si="142"/>
        <v>0</v>
      </c>
      <c r="CM158" t="s">
        <v>47</v>
      </c>
      <c r="CN158" t="s">
        <v>60</v>
      </c>
      <c r="CO158">
        <f>MAX(AZ158:BI158)</f>
        <v>6.75</v>
      </c>
      <c r="CP158">
        <f>MIN(AZ158:BI158)</f>
        <v>2.5</v>
      </c>
      <c r="CQ158" s="27">
        <f>(CO158-CP158)/4+CP158</f>
        <v>3.5625</v>
      </c>
      <c r="CR158"/>
      <c r="CS158">
        <f aca="true" t="shared" si="143" ref="CS158:DB160">IF(AZ158&gt;$CQ158,1,0)</f>
        <v>1</v>
      </c>
      <c r="CT158">
        <f t="shared" si="143"/>
        <v>1</v>
      </c>
      <c r="CU158">
        <f t="shared" si="143"/>
        <v>1</v>
      </c>
      <c r="CV158">
        <f t="shared" si="143"/>
        <v>1</v>
      </c>
      <c r="CW158">
        <f t="shared" si="143"/>
        <v>1</v>
      </c>
      <c r="CX158">
        <f t="shared" si="143"/>
        <v>1</v>
      </c>
      <c r="CY158">
        <f t="shared" si="143"/>
        <v>0</v>
      </c>
      <c r="CZ158">
        <f t="shared" si="143"/>
        <v>0</v>
      </c>
      <c r="DA158">
        <f t="shared" si="143"/>
        <v>0</v>
      </c>
      <c r="DB158">
        <f t="shared" si="143"/>
        <v>0</v>
      </c>
      <c r="DC158" s="8">
        <f t="shared" si="133"/>
        <v>6</v>
      </c>
      <c r="DD158" t="s">
        <v>47</v>
      </c>
      <c r="DE158" s="8">
        <v>461</v>
      </c>
      <c r="DF158" s="103"/>
      <c r="DG158" s="53"/>
      <c r="DH158" s="53"/>
      <c r="DI158" s="53"/>
      <c r="DJ158" s="53"/>
      <c r="DK158" s="53"/>
      <c r="DL158" s="53"/>
      <c r="DP158" s="53"/>
      <c r="DQ158" s="55"/>
      <c r="EJ158" s="53"/>
      <c r="EK158" s="55"/>
    </row>
    <row r="159" spans="1:141" s="5" customFormat="1" ht="12.75">
      <c r="A159" s="53">
        <v>21</v>
      </c>
      <c r="B159" s="8">
        <v>461</v>
      </c>
      <c r="C159" t="s">
        <v>45</v>
      </c>
      <c r="D159" t="s">
        <v>92</v>
      </c>
      <c r="E159" t="s">
        <v>131</v>
      </c>
      <c r="F159" s="8">
        <v>17.3</v>
      </c>
      <c r="G159" s="8">
        <v>0.5</v>
      </c>
      <c r="H159" s="8">
        <v>233</v>
      </c>
      <c r="I159" s="8">
        <v>51</v>
      </c>
      <c r="J159" s="8"/>
      <c r="K159">
        <v>6.9</v>
      </c>
      <c r="L159" s="8">
        <v>3</v>
      </c>
      <c r="M159"/>
      <c r="N159" s="28">
        <f>(K159-K158)/K158</f>
        <v>0.27777777777777773</v>
      </c>
      <c r="O159">
        <v>10</v>
      </c>
      <c r="P159" s="28">
        <f>(O159-O158)/O158</f>
        <v>0.42857142857142855</v>
      </c>
      <c r="Q159" s="8">
        <v>4</v>
      </c>
      <c r="R159" s="12">
        <v>0</v>
      </c>
      <c r="S159">
        <v>8.1</v>
      </c>
      <c r="T159" s="28">
        <f>(S159-S158)/S158</f>
        <v>-0.0240963855421688</v>
      </c>
      <c r="U159"/>
      <c r="V159"/>
      <c r="W159" s="53">
        <v>0</v>
      </c>
      <c r="X159" s="8">
        <v>0</v>
      </c>
      <c r="Y159" s="38" t="s">
        <v>195</v>
      </c>
      <c r="Z159" s="8">
        <v>0</v>
      </c>
      <c r="AA159" t="s">
        <v>131</v>
      </c>
      <c r="AB159"/>
      <c r="AC159">
        <v>33</v>
      </c>
      <c r="AD159">
        <v>31</v>
      </c>
      <c r="AE159">
        <v>16</v>
      </c>
      <c r="AF159">
        <v>37</v>
      </c>
      <c r="AG159">
        <v>30</v>
      </c>
      <c r="AH159">
        <v>27</v>
      </c>
      <c r="AI159">
        <v>18</v>
      </c>
      <c r="AJ159">
        <v>16</v>
      </c>
      <c r="AK159">
        <v>7</v>
      </c>
      <c r="AL159">
        <v>18</v>
      </c>
      <c r="AM159"/>
      <c r="AN159">
        <v>9</v>
      </c>
      <c r="AO159">
        <v>9</v>
      </c>
      <c r="AP159">
        <v>4</v>
      </c>
      <c r="AQ159">
        <v>10</v>
      </c>
      <c r="AR159">
        <v>8</v>
      </c>
      <c r="AS159">
        <v>8</v>
      </c>
      <c r="AT159">
        <v>5</v>
      </c>
      <c r="AU159">
        <v>4</v>
      </c>
      <c r="AV159">
        <v>2</v>
      </c>
      <c r="AW159">
        <v>5</v>
      </c>
      <c r="AX159"/>
      <c r="AY159"/>
      <c r="AZ159">
        <f>(AW159+2*AN159+AO159)/4</f>
        <v>8</v>
      </c>
      <c r="BA159">
        <f t="shared" si="141"/>
        <v>7.75</v>
      </c>
      <c r="BB159">
        <f t="shared" si="141"/>
        <v>6.75</v>
      </c>
      <c r="BC159">
        <f t="shared" si="141"/>
        <v>8</v>
      </c>
      <c r="BD159">
        <f t="shared" si="141"/>
        <v>8.5</v>
      </c>
      <c r="BE159">
        <f t="shared" si="141"/>
        <v>7.25</v>
      </c>
      <c r="BF159">
        <f t="shared" si="141"/>
        <v>5.5</v>
      </c>
      <c r="BG159">
        <f t="shared" si="141"/>
        <v>3.75</v>
      </c>
      <c r="BH159">
        <f t="shared" si="141"/>
        <v>3.25</v>
      </c>
      <c r="BI159">
        <f>(AV159+2*AW159+AN159)/4</f>
        <v>5.25</v>
      </c>
      <c r="BJ159"/>
      <c r="BK159"/>
      <c r="BL159">
        <v>14</v>
      </c>
      <c r="BM159">
        <v>13</v>
      </c>
      <c r="BN159">
        <v>7</v>
      </c>
      <c r="BO159">
        <v>16</v>
      </c>
      <c r="BP159">
        <v>13</v>
      </c>
      <c r="BQ159">
        <v>12</v>
      </c>
      <c r="BR159">
        <v>8</v>
      </c>
      <c r="BS159">
        <v>7</v>
      </c>
      <c r="BT159">
        <v>3</v>
      </c>
      <c r="BU159">
        <v>8</v>
      </c>
      <c r="BV159"/>
      <c r="BW159" t="s">
        <v>48</v>
      </c>
      <c r="BX159" s="5" t="s">
        <v>93</v>
      </c>
      <c r="BY159">
        <f>MAX(BL159:BU159)</f>
        <v>16</v>
      </c>
      <c r="BZ159">
        <f>MIN(BL159:BU159)</f>
        <v>3</v>
      </c>
      <c r="CA159" s="27">
        <f>(BY159-BZ159)/4+BZ159</f>
        <v>6.25</v>
      </c>
      <c r="CB159"/>
      <c r="CC159">
        <f t="shared" si="142"/>
        <v>1</v>
      </c>
      <c r="CD159">
        <f t="shared" si="142"/>
        <v>1</v>
      </c>
      <c r="CE159">
        <f t="shared" si="142"/>
        <v>1</v>
      </c>
      <c r="CF159">
        <f t="shared" si="142"/>
        <v>1</v>
      </c>
      <c r="CG159">
        <f t="shared" si="142"/>
        <v>1</v>
      </c>
      <c r="CH159">
        <f t="shared" si="142"/>
        <v>1</v>
      </c>
      <c r="CI159">
        <f t="shared" si="142"/>
        <v>1</v>
      </c>
      <c r="CJ159">
        <f t="shared" si="142"/>
        <v>1</v>
      </c>
      <c r="CK159">
        <f t="shared" si="142"/>
        <v>0</v>
      </c>
      <c r="CL159">
        <f t="shared" si="142"/>
        <v>1</v>
      </c>
      <c r="CM159" t="s">
        <v>131</v>
      </c>
      <c r="CN159"/>
      <c r="CO159">
        <f>MAX(AZ159:BI159)</f>
        <v>8.5</v>
      </c>
      <c r="CP159">
        <f>MIN(AZ159:BI159)</f>
        <v>3.25</v>
      </c>
      <c r="CQ159" s="27">
        <f>(CO159-CP159)/4+CP159</f>
        <v>4.5625</v>
      </c>
      <c r="CR159"/>
      <c r="CS159">
        <f t="shared" si="143"/>
        <v>1</v>
      </c>
      <c r="CT159">
        <f t="shared" si="143"/>
        <v>1</v>
      </c>
      <c r="CU159">
        <f t="shared" si="143"/>
        <v>1</v>
      </c>
      <c r="CV159">
        <f t="shared" si="143"/>
        <v>1</v>
      </c>
      <c r="CW159">
        <f t="shared" si="143"/>
        <v>1</v>
      </c>
      <c r="CX159">
        <f t="shared" si="143"/>
        <v>1</v>
      </c>
      <c r="CY159">
        <f t="shared" si="143"/>
        <v>1</v>
      </c>
      <c r="CZ159">
        <f t="shared" si="143"/>
        <v>0</v>
      </c>
      <c r="DA159">
        <f t="shared" si="143"/>
        <v>0</v>
      </c>
      <c r="DB159">
        <f t="shared" si="143"/>
        <v>1</v>
      </c>
      <c r="DC159" s="8">
        <f t="shared" si="133"/>
        <v>8</v>
      </c>
      <c r="DD159" t="s">
        <v>131</v>
      </c>
      <c r="DE159" s="8">
        <v>461</v>
      </c>
      <c r="DF159" s="103"/>
      <c r="DG159" s="53"/>
      <c r="DH159" s="53"/>
      <c r="DI159" s="53"/>
      <c r="DJ159" s="53"/>
      <c r="DK159" s="53"/>
      <c r="DL159" s="53"/>
      <c r="EJ159" s="53"/>
      <c r="EK159" s="55"/>
    </row>
    <row r="160" spans="1:143" s="5" customFormat="1" ht="12.75">
      <c r="A160" s="53">
        <v>21</v>
      </c>
      <c r="B160" s="53">
        <v>461</v>
      </c>
      <c r="C160" t="s">
        <v>45</v>
      </c>
      <c r="D160" s="77" t="s">
        <v>337</v>
      </c>
      <c r="E160" s="5" t="s">
        <v>393</v>
      </c>
      <c r="F160" s="74">
        <v>13.6</v>
      </c>
      <c r="G160" s="74">
        <v>0.3</v>
      </c>
      <c r="H160" s="74">
        <v>438</v>
      </c>
      <c r="I160" s="74">
        <v>51</v>
      </c>
      <c r="J160" s="74"/>
      <c r="K160" s="77">
        <v>13.2</v>
      </c>
      <c r="L160" s="74">
        <v>4</v>
      </c>
      <c r="M160" s="77"/>
      <c r="N160" s="28">
        <f>(K160-K158)/K158</f>
        <v>1.4444444444444442</v>
      </c>
      <c r="O160" s="5">
        <v>27</v>
      </c>
      <c r="P160" s="28">
        <f>(O160-O158)/O158</f>
        <v>2.857142857142857</v>
      </c>
      <c r="Q160" s="74">
        <v>4</v>
      </c>
      <c r="R160" s="12">
        <v>0</v>
      </c>
      <c r="S160" s="77">
        <v>11.4</v>
      </c>
      <c r="T160" s="28">
        <f>(S160-S158)/S158</f>
        <v>0.3734939759036144</v>
      </c>
      <c r="W160" s="38" t="s">
        <v>195</v>
      </c>
      <c r="X160" s="38" t="s">
        <v>195</v>
      </c>
      <c r="Y160" s="39" t="s">
        <v>197</v>
      </c>
      <c r="Z160" s="8">
        <v>0</v>
      </c>
      <c r="AA160" s="5" t="s">
        <v>393</v>
      </c>
      <c r="AC160" s="77">
        <v>25</v>
      </c>
      <c r="AD160" s="77">
        <v>46</v>
      </c>
      <c r="AE160" s="77">
        <v>56</v>
      </c>
      <c r="AF160" s="77">
        <v>90</v>
      </c>
      <c r="AG160" s="77">
        <v>69</v>
      </c>
      <c r="AH160" s="77">
        <v>34</v>
      </c>
      <c r="AI160" s="77">
        <v>34</v>
      </c>
      <c r="AJ160" s="77">
        <v>30</v>
      </c>
      <c r="AK160" s="77">
        <v>29</v>
      </c>
      <c r="AL160" s="77">
        <v>25</v>
      </c>
      <c r="AN160" s="5">
        <v>7</v>
      </c>
      <c r="AO160" s="5">
        <v>14</v>
      </c>
      <c r="AP160" s="5">
        <v>17</v>
      </c>
      <c r="AQ160" s="5">
        <v>27</v>
      </c>
      <c r="AR160" s="5">
        <v>20</v>
      </c>
      <c r="AS160" s="5">
        <v>10</v>
      </c>
      <c r="AT160" s="5">
        <v>10</v>
      </c>
      <c r="AU160" s="5">
        <v>9</v>
      </c>
      <c r="AV160" s="5">
        <v>8</v>
      </c>
      <c r="AW160" s="5">
        <v>7</v>
      </c>
      <c r="AX160"/>
      <c r="AY160"/>
      <c r="AZ160">
        <f>(AW160+2*AN160+AO160)/4</f>
        <v>8.75</v>
      </c>
      <c r="BA160">
        <f t="shared" si="141"/>
        <v>13</v>
      </c>
      <c r="BB160">
        <f t="shared" si="141"/>
        <v>18.75</v>
      </c>
      <c r="BC160">
        <f t="shared" si="141"/>
        <v>22.75</v>
      </c>
      <c r="BD160">
        <f t="shared" si="141"/>
        <v>19.25</v>
      </c>
      <c r="BE160">
        <f t="shared" si="141"/>
        <v>12.5</v>
      </c>
      <c r="BF160">
        <f t="shared" si="141"/>
        <v>9.75</v>
      </c>
      <c r="BG160">
        <f t="shared" si="141"/>
        <v>9</v>
      </c>
      <c r="BH160">
        <f t="shared" si="141"/>
        <v>8</v>
      </c>
      <c r="BI160">
        <f>(AV160+2*AW160+AN160)/4</f>
        <v>7.25</v>
      </c>
      <c r="BJ160"/>
      <c r="BL160" s="5">
        <v>6</v>
      </c>
      <c r="BM160" s="5">
        <v>11</v>
      </c>
      <c r="BN160" s="5">
        <v>13</v>
      </c>
      <c r="BO160" s="5">
        <v>21</v>
      </c>
      <c r="BP160" s="5">
        <v>16</v>
      </c>
      <c r="BQ160" s="5">
        <v>8</v>
      </c>
      <c r="BR160" s="5">
        <v>8</v>
      </c>
      <c r="BS160" s="5">
        <v>7</v>
      </c>
      <c r="BT160" s="5">
        <v>7</v>
      </c>
      <c r="BU160" s="5">
        <v>6</v>
      </c>
      <c r="BW160" t="s">
        <v>48</v>
      </c>
      <c r="BX160" s="5" t="s">
        <v>93</v>
      </c>
      <c r="BY160">
        <f>MAX(BL160:BU160)</f>
        <v>21</v>
      </c>
      <c r="BZ160">
        <f>MIN(BL160:BU160)</f>
        <v>6</v>
      </c>
      <c r="CA160" s="27">
        <f>(BY160-BZ160)/4+BZ160</f>
        <v>9.75</v>
      </c>
      <c r="CC160">
        <f t="shared" si="142"/>
        <v>0</v>
      </c>
      <c r="CD160">
        <f t="shared" si="142"/>
        <v>1</v>
      </c>
      <c r="CE160">
        <f t="shared" si="142"/>
        <v>1</v>
      </c>
      <c r="CF160">
        <f t="shared" si="142"/>
        <v>1</v>
      </c>
      <c r="CG160">
        <f t="shared" si="142"/>
        <v>1</v>
      </c>
      <c r="CH160">
        <f t="shared" si="142"/>
        <v>0</v>
      </c>
      <c r="CI160">
        <f t="shared" si="142"/>
        <v>0</v>
      </c>
      <c r="CJ160">
        <f t="shared" si="142"/>
        <v>0</v>
      </c>
      <c r="CK160">
        <f t="shared" si="142"/>
        <v>0</v>
      </c>
      <c r="CL160">
        <f t="shared" si="142"/>
        <v>0</v>
      </c>
      <c r="CM160" s="5" t="s">
        <v>393</v>
      </c>
      <c r="CO160">
        <f>MAX(AZ160:BI160)</f>
        <v>22.75</v>
      </c>
      <c r="CP160">
        <f>MIN(AZ160:BI160)</f>
        <v>7.25</v>
      </c>
      <c r="CQ160" s="27">
        <f>(CO160-CP160)/4+CP160</f>
        <v>11.125</v>
      </c>
      <c r="CR160"/>
      <c r="CS160">
        <f t="shared" si="143"/>
        <v>0</v>
      </c>
      <c r="CT160">
        <f t="shared" si="143"/>
        <v>1</v>
      </c>
      <c r="CU160">
        <f t="shared" si="143"/>
        <v>1</v>
      </c>
      <c r="CV160">
        <f t="shared" si="143"/>
        <v>1</v>
      </c>
      <c r="CW160">
        <f t="shared" si="143"/>
        <v>1</v>
      </c>
      <c r="CX160">
        <f t="shared" si="143"/>
        <v>1</v>
      </c>
      <c r="CY160">
        <f t="shared" si="143"/>
        <v>0</v>
      </c>
      <c r="CZ160">
        <f t="shared" si="143"/>
        <v>0</v>
      </c>
      <c r="DA160">
        <f t="shared" si="143"/>
        <v>0</v>
      </c>
      <c r="DB160">
        <f t="shared" si="143"/>
        <v>0</v>
      </c>
      <c r="DC160" s="8">
        <f t="shared" si="133"/>
        <v>5</v>
      </c>
      <c r="DD160" s="5" t="s">
        <v>393</v>
      </c>
      <c r="DE160" s="53">
        <v>461</v>
      </c>
      <c r="DF160" s="74"/>
      <c r="DG160" s="53"/>
      <c r="DH160" s="53"/>
      <c r="DI160" s="53"/>
      <c r="DJ160" s="53"/>
      <c r="DK160" s="53"/>
      <c r="DL160" s="53"/>
      <c r="EJ160" s="53"/>
      <c r="EK160" s="55"/>
      <c r="EM160" s="77"/>
    </row>
    <row r="161" spans="1:141" s="5" customFormat="1" ht="12.75">
      <c r="A161" s="33"/>
      <c r="B161" s="33"/>
      <c r="C161" s="3"/>
      <c r="D161" s="3"/>
      <c r="E161" s="3"/>
      <c r="F161" s="33"/>
      <c r="G161" s="33"/>
      <c r="H161" s="33"/>
      <c r="I161" s="33"/>
      <c r="J161" s="33"/>
      <c r="K161" s="3"/>
      <c r="L161" s="33"/>
      <c r="M161" s="3"/>
      <c r="N161" s="88"/>
      <c r="O161" s="3" t="s">
        <v>51</v>
      </c>
      <c r="P161" s="88"/>
      <c r="Q161" s="33"/>
      <c r="R161" s="36"/>
      <c r="S161" s="3"/>
      <c r="T161" s="88"/>
      <c r="U161" s="3"/>
      <c r="V161" s="3"/>
      <c r="W161" s="3"/>
      <c r="X161" s="3"/>
      <c r="Y161" s="3"/>
      <c r="Z161" s="3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87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8" t="s">
        <v>51</v>
      </c>
      <c r="DD161" s="3"/>
      <c r="DE161" s="33"/>
      <c r="DF161" s="76"/>
      <c r="DG161" s="53"/>
      <c r="DH161" s="53"/>
      <c r="DI161" s="53"/>
      <c r="DJ161" s="53"/>
      <c r="DK161" s="53"/>
      <c r="DL161" s="53"/>
      <c r="EJ161" s="53"/>
      <c r="EK161" s="55"/>
    </row>
    <row r="162" spans="1:141" s="5" customFormat="1" ht="12.75">
      <c r="A162" s="53"/>
      <c r="B162" s="53"/>
      <c r="F162" s="53"/>
      <c r="G162" s="53"/>
      <c r="H162" s="53"/>
      <c r="I162" s="53"/>
      <c r="J162" s="53"/>
      <c r="L162" s="53"/>
      <c r="N162" s="11"/>
      <c r="O162" s="5" t="s">
        <v>51</v>
      </c>
      <c r="P162" s="11"/>
      <c r="Q162" s="53"/>
      <c r="R162" s="57"/>
      <c r="T162" s="11"/>
      <c r="Z162" s="53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CA162" s="90"/>
      <c r="DC162" s="8" t="s">
        <v>51</v>
      </c>
      <c r="DE162" s="53"/>
      <c r="DF162" s="74"/>
      <c r="DG162" s="53"/>
      <c r="DH162" s="53"/>
      <c r="DI162" s="53"/>
      <c r="DJ162" s="53"/>
      <c r="DK162" s="53"/>
      <c r="DL162" s="53"/>
      <c r="EJ162" s="53"/>
      <c r="EK162" s="55"/>
    </row>
    <row r="163" spans="1:141" s="5" customFormat="1" ht="12.75">
      <c r="A163" s="53">
        <v>22</v>
      </c>
      <c r="B163" s="53">
        <v>462</v>
      </c>
      <c r="C163" t="s">
        <v>45</v>
      </c>
      <c r="D163" s="5" t="s">
        <v>338</v>
      </c>
      <c r="E163" t="s">
        <v>47</v>
      </c>
      <c r="F163" s="53">
        <v>5.1</v>
      </c>
      <c r="G163" s="53">
        <v>0.2</v>
      </c>
      <c r="H163" s="74">
        <v>520</v>
      </c>
      <c r="I163" s="74">
        <v>71</v>
      </c>
      <c r="J163" s="77">
        <v>10.4</v>
      </c>
      <c r="K163" s="77">
        <v>10.4</v>
      </c>
      <c r="L163" s="74">
        <v>3</v>
      </c>
      <c r="M163" s="23">
        <f>(K163-F163)/F163</f>
        <v>1.03921568627451</v>
      </c>
      <c r="N163" s="91"/>
      <c r="O163" s="5">
        <v>22</v>
      </c>
      <c r="P163" s="11"/>
      <c r="Q163" s="74">
        <v>9</v>
      </c>
      <c r="R163" s="92"/>
      <c r="S163" s="77">
        <v>13.2</v>
      </c>
      <c r="T163" s="91"/>
      <c r="Z163" s="53"/>
      <c r="AA163" t="s">
        <v>47</v>
      </c>
      <c r="AC163" s="77">
        <v>43</v>
      </c>
      <c r="AD163" s="77">
        <v>63</v>
      </c>
      <c r="AE163" s="77">
        <v>50</v>
      </c>
      <c r="AF163" s="77">
        <v>30</v>
      </c>
      <c r="AG163" s="77">
        <v>10</v>
      </c>
      <c r="AH163" s="77">
        <v>31</v>
      </c>
      <c r="AI163" s="77">
        <v>45</v>
      </c>
      <c r="AJ163" s="77">
        <v>72</v>
      </c>
      <c r="AK163" s="77">
        <v>109</v>
      </c>
      <c r="AL163" s="77">
        <v>67</v>
      </c>
      <c r="AN163" s="5">
        <v>9</v>
      </c>
      <c r="AO163" s="5">
        <v>12</v>
      </c>
      <c r="AP163" s="5">
        <v>9</v>
      </c>
      <c r="AQ163" s="5">
        <v>5</v>
      </c>
      <c r="AR163" s="5">
        <v>2</v>
      </c>
      <c r="AS163" s="5">
        <v>6</v>
      </c>
      <c r="AT163" s="5">
        <v>8</v>
      </c>
      <c r="AU163" s="5">
        <v>14</v>
      </c>
      <c r="AV163" s="5">
        <v>22</v>
      </c>
      <c r="AW163" s="5">
        <v>13</v>
      </c>
      <c r="AX163"/>
      <c r="AY163"/>
      <c r="AZ163">
        <f aca="true" t="shared" si="144" ref="AZ163:AZ172">(AW163+2*AN163+AO163)/4</f>
        <v>10.75</v>
      </c>
      <c r="BA163">
        <f aca="true" t="shared" si="145" ref="BA163:BH172">(AN163+2*AO163+AP163)/4</f>
        <v>10.5</v>
      </c>
      <c r="BB163">
        <f t="shared" si="145"/>
        <v>8.75</v>
      </c>
      <c r="BC163">
        <f t="shared" si="145"/>
        <v>5.25</v>
      </c>
      <c r="BD163">
        <f t="shared" si="145"/>
        <v>3.75</v>
      </c>
      <c r="BE163">
        <f t="shared" si="145"/>
        <v>5.5</v>
      </c>
      <c r="BF163">
        <f t="shared" si="145"/>
        <v>9</v>
      </c>
      <c r="BG163">
        <f t="shared" si="145"/>
        <v>14.5</v>
      </c>
      <c r="BH163">
        <f t="shared" si="145"/>
        <v>17.75</v>
      </c>
      <c r="BI163">
        <f aca="true" t="shared" si="146" ref="BI163:BI172">(AV163+2*AW163+AN163)/4</f>
        <v>14.25</v>
      </c>
      <c r="BJ163"/>
      <c r="BL163" s="5">
        <v>8</v>
      </c>
      <c r="BM163" s="5">
        <v>12</v>
      </c>
      <c r="BN163" s="5">
        <v>10</v>
      </c>
      <c r="BO163" s="5">
        <v>6</v>
      </c>
      <c r="BP163" s="5">
        <v>2</v>
      </c>
      <c r="BQ163" s="5">
        <v>6</v>
      </c>
      <c r="BR163" s="5">
        <v>9</v>
      </c>
      <c r="BS163" s="5">
        <v>14</v>
      </c>
      <c r="BT163" s="5">
        <v>21</v>
      </c>
      <c r="BU163" s="5">
        <v>13</v>
      </c>
      <c r="BW163" t="s">
        <v>48</v>
      </c>
      <c r="BX163" s="5" t="s">
        <v>421</v>
      </c>
      <c r="BY163">
        <f aca="true" t="shared" si="147" ref="BY163:BY172">MAX(BL163:BU163)</f>
        <v>21</v>
      </c>
      <c r="BZ163">
        <f aca="true" t="shared" si="148" ref="BZ163:BZ172">MIN(BL163:BU163)</f>
        <v>2</v>
      </c>
      <c r="CA163" s="27">
        <f aca="true" t="shared" si="149" ref="CA163:CA172">(BY163-BZ163)/4+BZ163</f>
        <v>6.75</v>
      </c>
      <c r="CC163">
        <f aca="true" t="shared" si="150" ref="CC163:CL172">IF(BL163&gt;$CA163,1,0)</f>
        <v>1</v>
      </c>
      <c r="CD163">
        <f t="shared" si="150"/>
        <v>1</v>
      </c>
      <c r="CE163">
        <f t="shared" si="150"/>
        <v>1</v>
      </c>
      <c r="CF163">
        <f t="shared" si="150"/>
        <v>0</v>
      </c>
      <c r="CG163">
        <f t="shared" si="150"/>
        <v>0</v>
      </c>
      <c r="CH163">
        <f t="shared" si="150"/>
        <v>0</v>
      </c>
      <c r="CI163">
        <f t="shared" si="150"/>
        <v>1</v>
      </c>
      <c r="CJ163">
        <f t="shared" si="150"/>
        <v>1</v>
      </c>
      <c r="CK163">
        <f t="shared" si="150"/>
        <v>1</v>
      </c>
      <c r="CL163">
        <f t="shared" si="150"/>
        <v>1</v>
      </c>
      <c r="CM163" t="s">
        <v>47</v>
      </c>
      <c r="DC163" s="8" t="s">
        <v>51</v>
      </c>
      <c r="DD163" t="s">
        <v>47</v>
      </c>
      <c r="DE163" s="53">
        <v>462</v>
      </c>
      <c r="DF163" s="74"/>
      <c r="DG163" s="53"/>
      <c r="DH163" s="53"/>
      <c r="DI163" s="53"/>
      <c r="DJ163" s="53"/>
      <c r="DK163" s="53"/>
      <c r="DL163" s="53"/>
      <c r="EJ163" s="53"/>
      <c r="EK163" s="55"/>
    </row>
    <row r="164" spans="1:141" s="5" customFormat="1" ht="12.75">
      <c r="A164" s="53">
        <v>22</v>
      </c>
      <c r="B164" s="53">
        <v>462</v>
      </c>
      <c r="C164" t="s">
        <v>45</v>
      </c>
      <c r="D164" s="5" t="s">
        <v>339</v>
      </c>
      <c r="E164" t="s">
        <v>47</v>
      </c>
      <c r="F164" s="53">
        <v>5.1</v>
      </c>
      <c r="G164" s="53">
        <v>0</v>
      </c>
      <c r="H164" s="74">
        <v>664</v>
      </c>
      <c r="I164" s="74">
        <v>67</v>
      </c>
      <c r="J164" s="77">
        <v>14.1</v>
      </c>
      <c r="K164" s="77">
        <v>14.1</v>
      </c>
      <c r="L164" s="74">
        <v>2</v>
      </c>
      <c r="M164" s="23">
        <f>(K164-F164)/F164</f>
        <v>1.7647058823529413</v>
      </c>
      <c r="N164" s="91"/>
      <c r="O164" s="5">
        <v>22</v>
      </c>
      <c r="P164" s="11"/>
      <c r="Q164" s="74">
        <v>9</v>
      </c>
      <c r="R164" s="92"/>
      <c r="S164" s="77">
        <v>10.5</v>
      </c>
      <c r="T164" s="91"/>
      <c r="Z164" s="53"/>
      <c r="AA164" t="s">
        <v>47</v>
      </c>
      <c r="AC164" s="77">
        <v>75</v>
      </c>
      <c r="AD164" s="77">
        <v>86</v>
      </c>
      <c r="AE164" s="77">
        <v>81</v>
      </c>
      <c r="AF164" s="77">
        <v>20</v>
      </c>
      <c r="AG164" s="77">
        <v>13</v>
      </c>
      <c r="AH164" s="77">
        <v>48</v>
      </c>
      <c r="AI164" s="77">
        <v>69</v>
      </c>
      <c r="AJ164" s="77">
        <v>79</v>
      </c>
      <c r="AK164" s="77">
        <v>103</v>
      </c>
      <c r="AL164" s="77">
        <v>90</v>
      </c>
      <c r="AN164" s="77">
        <v>16</v>
      </c>
      <c r="AO164" s="77">
        <v>18</v>
      </c>
      <c r="AP164" s="77">
        <v>17</v>
      </c>
      <c r="AQ164" s="77">
        <v>4</v>
      </c>
      <c r="AR164" s="77">
        <v>2</v>
      </c>
      <c r="AS164" s="77">
        <v>10</v>
      </c>
      <c r="AT164" s="77">
        <v>14</v>
      </c>
      <c r="AU164" s="77">
        <v>16</v>
      </c>
      <c r="AV164" s="77">
        <v>22</v>
      </c>
      <c r="AW164" s="77">
        <v>19</v>
      </c>
      <c r="AX164"/>
      <c r="AY164"/>
      <c r="AZ164">
        <f t="shared" si="144"/>
        <v>17.25</v>
      </c>
      <c r="BA164">
        <f t="shared" si="145"/>
        <v>17.25</v>
      </c>
      <c r="BB164">
        <f t="shared" si="145"/>
        <v>14</v>
      </c>
      <c r="BC164">
        <f t="shared" si="145"/>
        <v>6.75</v>
      </c>
      <c r="BD164">
        <f t="shared" si="145"/>
        <v>4.5</v>
      </c>
      <c r="BE164">
        <f t="shared" si="145"/>
        <v>9</v>
      </c>
      <c r="BF164">
        <f t="shared" si="145"/>
        <v>13.5</v>
      </c>
      <c r="BG164">
        <f t="shared" si="145"/>
        <v>17</v>
      </c>
      <c r="BH164">
        <f t="shared" si="145"/>
        <v>19.75</v>
      </c>
      <c r="BI164">
        <f t="shared" si="146"/>
        <v>19</v>
      </c>
      <c r="BJ164"/>
      <c r="BL164" s="5">
        <v>11</v>
      </c>
      <c r="BM164" s="5">
        <v>13</v>
      </c>
      <c r="BN164" s="5">
        <v>12</v>
      </c>
      <c r="BO164" s="5">
        <v>3</v>
      </c>
      <c r="BP164" s="5">
        <v>2</v>
      </c>
      <c r="BQ164" s="5">
        <v>7</v>
      </c>
      <c r="BR164" s="5">
        <v>10</v>
      </c>
      <c r="BS164" s="5">
        <v>12</v>
      </c>
      <c r="BT164" s="5">
        <v>16</v>
      </c>
      <c r="BU164" s="5">
        <v>14</v>
      </c>
      <c r="BW164" t="s">
        <v>48</v>
      </c>
      <c r="BX164" s="5" t="s">
        <v>421</v>
      </c>
      <c r="BY164">
        <f t="shared" si="147"/>
        <v>16</v>
      </c>
      <c r="BZ164">
        <f t="shared" si="148"/>
        <v>2</v>
      </c>
      <c r="CA164" s="27">
        <f t="shared" si="149"/>
        <v>5.5</v>
      </c>
      <c r="CC164">
        <f t="shared" si="150"/>
        <v>1</v>
      </c>
      <c r="CD164">
        <f t="shared" si="150"/>
        <v>1</v>
      </c>
      <c r="CE164">
        <f t="shared" si="150"/>
        <v>1</v>
      </c>
      <c r="CF164">
        <f t="shared" si="150"/>
        <v>0</v>
      </c>
      <c r="CG164">
        <f t="shared" si="150"/>
        <v>0</v>
      </c>
      <c r="CH164">
        <f t="shared" si="150"/>
        <v>1</v>
      </c>
      <c r="CI164">
        <f t="shared" si="150"/>
        <v>1</v>
      </c>
      <c r="CJ164">
        <f t="shared" si="150"/>
        <v>1</v>
      </c>
      <c r="CK164">
        <f t="shared" si="150"/>
        <v>1</v>
      </c>
      <c r="CL164">
        <f t="shared" si="150"/>
        <v>1</v>
      </c>
      <c r="CM164" t="s">
        <v>47</v>
      </c>
      <c r="DC164" s="8" t="s">
        <v>51</v>
      </c>
      <c r="DD164" t="s">
        <v>47</v>
      </c>
      <c r="DE164" s="53">
        <v>462</v>
      </c>
      <c r="DF164" s="74"/>
      <c r="DG164" s="53"/>
      <c r="DH164" s="53"/>
      <c r="DI164" s="53"/>
      <c r="DJ164" s="53"/>
      <c r="DK164" s="53"/>
      <c r="DL164" s="53"/>
      <c r="EJ164" s="53"/>
      <c r="EK164" s="55"/>
    </row>
    <row r="165" spans="1:141" s="5" customFormat="1" ht="12.75">
      <c r="A165" s="53">
        <v>22</v>
      </c>
      <c r="B165" s="53">
        <v>462</v>
      </c>
      <c r="C165" t="s">
        <v>45</v>
      </c>
      <c r="D165" s="5" t="s">
        <v>340</v>
      </c>
      <c r="E165" t="s">
        <v>47</v>
      </c>
      <c r="F165" s="8">
        <v>5.3</v>
      </c>
      <c r="G165" s="53">
        <v>0.1</v>
      </c>
      <c r="H165" s="74">
        <v>399</v>
      </c>
      <c r="I165" s="74">
        <v>42</v>
      </c>
      <c r="J165" s="77">
        <v>12.5</v>
      </c>
      <c r="K165" s="77">
        <v>12.5</v>
      </c>
      <c r="L165" s="74">
        <v>3</v>
      </c>
      <c r="M165" s="23">
        <f>(K165-F165)/F165</f>
        <v>1.358490566037736</v>
      </c>
      <c r="N165" s="91"/>
      <c r="O165" s="5">
        <v>16</v>
      </c>
      <c r="P165" s="11"/>
      <c r="Q165" s="74" t="s">
        <v>51</v>
      </c>
      <c r="R165" s="92"/>
      <c r="S165" s="77">
        <v>8</v>
      </c>
      <c r="T165" s="91"/>
      <c r="Z165" s="53"/>
      <c r="AA165" t="s">
        <v>47</v>
      </c>
      <c r="AC165" s="77">
        <v>46</v>
      </c>
      <c r="AD165" s="77">
        <v>50</v>
      </c>
      <c r="AE165" s="77">
        <v>38</v>
      </c>
      <c r="AF165" s="77">
        <v>33</v>
      </c>
      <c r="AG165" s="77">
        <v>13</v>
      </c>
      <c r="AH165" s="77">
        <v>24</v>
      </c>
      <c r="AI165" s="77">
        <v>50</v>
      </c>
      <c r="AJ165" s="77">
        <v>54</v>
      </c>
      <c r="AK165" s="77">
        <v>53</v>
      </c>
      <c r="AL165" s="77">
        <v>38</v>
      </c>
      <c r="AN165" s="77">
        <v>14</v>
      </c>
      <c r="AO165" s="77">
        <v>15</v>
      </c>
      <c r="AP165" s="77">
        <v>11</v>
      </c>
      <c r="AQ165" s="77">
        <v>9</v>
      </c>
      <c r="AR165" s="77">
        <v>3</v>
      </c>
      <c r="AS165" s="77">
        <v>7</v>
      </c>
      <c r="AT165" s="77">
        <v>15</v>
      </c>
      <c r="AU165" s="77">
        <v>16</v>
      </c>
      <c r="AV165" s="77">
        <v>16</v>
      </c>
      <c r="AW165" s="77">
        <v>11</v>
      </c>
      <c r="AX165"/>
      <c r="AY165"/>
      <c r="AZ165">
        <f t="shared" si="144"/>
        <v>13.5</v>
      </c>
      <c r="BA165">
        <f t="shared" si="145"/>
        <v>13.75</v>
      </c>
      <c r="BB165">
        <f t="shared" si="145"/>
        <v>11.5</v>
      </c>
      <c r="BC165">
        <f t="shared" si="145"/>
        <v>8</v>
      </c>
      <c r="BD165">
        <f t="shared" si="145"/>
        <v>5.5</v>
      </c>
      <c r="BE165">
        <f t="shared" si="145"/>
        <v>8</v>
      </c>
      <c r="BF165">
        <f t="shared" si="145"/>
        <v>13.25</v>
      </c>
      <c r="BG165">
        <f t="shared" si="145"/>
        <v>15.75</v>
      </c>
      <c r="BH165">
        <f t="shared" si="145"/>
        <v>14.75</v>
      </c>
      <c r="BI165">
        <f t="shared" si="146"/>
        <v>13</v>
      </c>
      <c r="BJ165"/>
      <c r="BL165" s="5">
        <v>12</v>
      </c>
      <c r="BM165" s="5">
        <v>13</v>
      </c>
      <c r="BN165" s="5">
        <v>10</v>
      </c>
      <c r="BO165" s="5">
        <v>8</v>
      </c>
      <c r="BP165" s="5">
        <v>3</v>
      </c>
      <c r="BQ165" s="5">
        <v>6</v>
      </c>
      <c r="BR165" s="5">
        <v>13</v>
      </c>
      <c r="BS165" s="5">
        <v>14</v>
      </c>
      <c r="BT165" s="5">
        <v>13</v>
      </c>
      <c r="BU165" s="5">
        <v>10</v>
      </c>
      <c r="BW165" t="s">
        <v>48</v>
      </c>
      <c r="BX165" s="5" t="s">
        <v>421</v>
      </c>
      <c r="BY165">
        <f t="shared" si="147"/>
        <v>14</v>
      </c>
      <c r="BZ165">
        <f t="shared" si="148"/>
        <v>3</v>
      </c>
      <c r="CA165" s="27">
        <f t="shared" si="149"/>
        <v>5.75</v>
      </c>
      <c r="CC165">
        <f t="shared" si="150"/>
        <v>1</v>
      </c>
      <c r="CD165">
        <f t="shared" si="150"/>
        <v>1</v>
      </c>
      <c r="CE165">
        <f t="shared" si="150"/>
        <v>1</v>
      </c>
      <c r="CF165">
        <f t="shared" si="150"/>
        <v>1</v>
      </c>
      <c r="CG165">
        <f t="shared" si="150"/>
        <v>0</v>
      </c>
      <c r="CH165">
        <f t="shared" si="150"/>
        <v>1</v>
      </c>
      <c r="CI165">
        <f t="shared" si="150"/>
        <v>1</v>
      </c>
      <c r="CJ165">
        <f t="shared" si="150"/>
        <v>1</v>
      </c>
      <c r="CK165">
        <f t="shared" si="150"/>
        <v>1</v>
      </c>
      <c r="CL165">
        <f t="shared" si="150"/>
        <v>1</v>
      </c>
      <c r="CM165" t="s">
        <v>47</v>
      </c>
      <c r="DC165" s="8" t="s">
        <v>51</v>
      </c>
      <c r="DD165" t="s">
        <v>47</v>
      </c>
      <c r="DE165" s="53">
        <v>462</v>
      </c>
      <c r="DF165" s="74"/>
      <c r="DG165" s="53"/>
      <c r="DH165" s="53"/>
      <c r="DI165" s="53"/>
      <c r="DJ165" s="53"/>
      <c r="DK165" s="53"/>
      <c r="DL165" s="53"/>
      <c r="DP165" s="53"/>
      <c r="DQ165" s="55"/>
      <c r="EJ165" s="53"/>
      <c r="EK165" s="55"/>
    </row>
    <row r="166" spans="1:141" s="5" customFormat="1" ht="12.75">
      <c r="A166" s="53">
        <v>22</v>
      </c>
      <c r="B166" s="8">
        <v>462</v>
      </c>
      <c r="C166" t="s">
        <v>45</v>
      </c>
      <c r="D166" t="s">
        <v>94</v>
      </c>
      <c r="E166" t="s">
        <v>47</v>
      </c>
      <c r="F166" s="8">
        <v>5</v>
      </c>
      <c r="G166" s="8">
        <v>0.2</v>
      </c>
      <c r="H166" s="8">
        <v>840</v>
      </c>
      <c r="I166" s="8">
        <v>72</v>
      </c>
      <c r="J166">
        <v>15.7</v>
      </c>
      <c r="K166">
        <v>15.7</v>
      </c>
      <c r="L166" s="8">
        <v>3</v>
      </c>
      <c r="M166" s="23">
        <f>(K166-F166)/F166</f>
        <v>2.1399999999999997</v>
      </c>
      <c r="N166" s="40"/>
      <c r="O166">
        <v>26</v>
      </c>
      <c r="P166" s="40"/>
      <c r="Q166" s="8">
        <v>9</v>
      </c>
      <c r="R166" s="12"/>
      <c r="S166">
        <v>11</v>
      </c>
      <c r="T166" s="40"/>
      <c r="U166"/>
      <c r="V166"/>
      <c r="W166"/>
      <c r="X166"/>
      <c r="Y166"/>
      <c r="Z166" s="8"/>
      <c r="AA166" t="s">
        <v>47</v>
      </c>
      <c r="AB166"/>
      <c r="AC166">
        <v>104</v>
      </c>
      <c r="AD166">
        <v>94</v>
      </c>
      <c r="AE166">
        <v>72</v>
      </c>
      <c r="AF166">
        <v>38</v>
      </c>
      <c r="AG166">
        <v>30</v>
      </c>
      <c r="AH166">
        <v>57</v>
      </c>
      <c r="AI166">
        <v>73</v>
      </c>
      <c r="AJ166">
        <v>90</v>
      </c>
      <c r="AK166">
        <v>141</v>
      </c>
      <c r="AL166">
        <v>141</v>
      </c>
      <c r="AM166"/>
      <c r="AN166">
        <v>19</v>
      </c>
      <c r="AO166">
        <v>17</v>
      </c>
      <c r="AP166">
        <v>13</v>
      </c>
      <c r="AQ166">
        <v>7</v>
      </c>
      <c r="AR166">
        <v>5</v>
      </c>
      <c r="AS166">
        <v>10</v>
      </c>
      <c r="AT166">
        <v>13</v>
      </c>
      <c r="AU166">
        <v>16</v>
      </c>
      <c r="AV166">
        <v>26</v>
      </c>
      <c r="AW166">
        <v>26</v>
      </c>
      <c r="AX166"/>
      <c r="AY166"/>
      <c r="AZ166">
        <f t="shared" si="144"/>
        <v>20.25</v>
      </c>
      <c r="BA166">
        <f t="shared" si="145"/>
        <v>16.5</v>
      </c>
      <c r="BB166">
        <f t="shared" si="145"/>
        <v>12.5</v>
      </c>
      <c r="BC166">
        <f t="shared" si="145"/>
        <v>8</v>
      </c>
      <c r="BD166">
        <f t="shared" si="145"/>
        <v>6.75</v>
      </c>
      <c r="BE166">
        <f t="shared" si="145"/>
        <v>9.5</v>
      </c>
      <c r="BF166">
        <f t="shared" si="145"/>
        <v>13</v>
      </c>
      <c r="BG166">
        <f t="shared" si="145"/>
        <v>17.75</v>
      </c>
      <c r="BH166">
        <f t="shared" si="145"/>
        <v>23.5</v>
      </c>
      <c r="BI166">
        <f t="shared" si="146"/>
        <v>24.25</v>
      </c>
      <c r="BJ166"/>
      <c r="BK166"/>
      <c r="BL166">
        <v>12</v>
      </c>
      <c r="BM166">
        <v>11</v>
      </c>
      <c r="BN166">
        <v>9</v>
      </c>
      <c r="BO166">
        <v>5</v>
      </c>
      <c r="BP166">
        <v>4</v>
      </c>
      <c r="BQ166">
        <v>7</v>
      </c>
      <c r="BR166">
        <v>9</v>
      </c>
      <c r="BS166">
        <v>11</v>
      </c>
      <c r="BT166">
        <v>17</v>
      </c>
      <c r="BU166">
        <v>17</v>
      </c>
      <c r="BV166"/>
      <c r="BW166" t="s">
        <v>48</v>
      </c>
      <c r="BX166" s="5" t="s">
        <v>421</v>
      </c>
      <c r="BY166">
        <f t="shared" si="147"/>
        <v>17</v>
      </c>
      <c r="BZ166">
        <f t="shared" si="148"/>
        <v>4</v>
      </c>
      <c r="CA166" s="27">
        <f t="shared" si="149"/>
        <v>7.25</v>
      </c>
      <c r="CB166"/>
      <c r="CC166">
        <f t="shared" si="150"/>
        <v>1</v>
      </c>
      <c r="CD166">
        <f t="shared" si="150"/>
        <v>1</v>
      </c>
      <c r="CE166">
        <f t="shared" si="150"/>
        <v>1</v>
      </c>
      <c r="CF166">
        <f t="shared" si="150"/>
        <v>0</v>
      </c>
      <c r="CG166">
        <f t="shared" si="150"/>
        <v>0</v>
      </c>
      <c r="CH166">
        <f t="shared" si="150"/>
        <v>0</v>
      </c>
      <c r="CI166">
        <f t="shared" si="150"/>
        <v>1</v>
      </c>
      <c r="CJ166">
        <f t="shared" si="150"/>
        <v>1</v>
      </c>
      <c r="CK166">
        <f t="shared" si="150"/>
        <v>1</v>
      </c>
      <c r="CL166">
        <f t="shared" si="150"/>
        <v>1</v>
      </c>
      <c r="CM166" t="s">
        <v>47</v>
      </c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 s="8">
        <v>462</v>
      </c>
      <c r="DD166" t="s">
        <v>47</v>
      </c>
      <c r="DE166" s="8">
        <v>462</v>
      </c>
      <c r="DF166" s="103"/>
      <c r="DG166" s="53"/>
      <c r="DH166" s="53"/>
      <c r="DI166" s="53"/>
      <c r="DJ166" s="53"/>
      <c r="DK166" s="53"/>
      <c r="DL166" s="53"/>
      <c r="EJ166" s="53"/>
      <c r="EK166" s="55"/>
    </row>
    <row r="167" spans="1:141" s="5" customFormat="1" ht="12.75">
      <c r="A167" s="53">
        <v>22</v>
      </c>
      <c r="B167" s="53">
        <v>462</v>
      </c>
      <c r="C167" t="s">
        <v>45</v>
      </c>
      <c r="D167" s="5" t="s">
        <v>341</v>
      </c>
      <c r="E167" t="s">
        <v>47</v>
      </c>
      <c r="F167" s="53">
        <v>4.6</v>
      </c>
      <c r="G167" s="53">
        <v>0.1</v>
      </c>
      <c r="H167" s="74">
        <v>627</v>
      </c>
      <c r="I167" s="74">
        <v>63</v>
      </c>
      <c r="J167" s="77">
        <v>13.4</v>
      </c>
      <c r="K167" s="77">
        <v>13.4</v>
      </c>
      <c r="L167" s="74">
        <v>2</v>
      </c>
      <c r="M167" s="23">
        <f>(K167-F167)/F167</f>
        <v>1.9130434782608698</v>
      </c>
      <c r="N167" s="91"/>
      <c r="O167" s="5">
        <v>21</v>
      </c>
      <c r="P167" s="11"/>
      <c r="Q167" s="74">
        <v>9</v>
      </c>
      <c r="R167" s="92"/>
      <c r="S167" s="77">
        <v>11.6</v>
      </c>
      <c r="T167" s="91"/>
      <c r="Z167" s="53"/>
      <c r="AA167" t="s">
        <v>47</v>
      </c>
      <c r="AC167" s="77">
        <v>49</v>
      </c>
      <c r="AD167" s="77">
        <v>84</v>
      </c>
      <c r="AE167" s="77">
        <v>86</v>
      </c>
      <c r="AF167" s="77">
        <v>26</v>
      </c>
      <c r="AG167" s="77">
        <v>5</v>
      </c>
      <c r="AH167" s="77">
        <v>44</v>
      </c>
      <c r="AI167" s="77">
        <v>62</v>
      </c>
      <c r="AJ167" s="77">
        <v>99</v>
      </c>
      <c r="AK167" s="77">
        <v>101</v>
      </c>
      <c r="AL167" s="77">
        <v>71</v>
      </c>
      <c r="AN167" s="5">
        <v>10</v>
      </c>
      <c r="AO167" s="5">
        <v>18</v>
      </c>
      <c r="AP167" s="5">
        <v>18</v>
      </c>
      <c r="AQ167" s="5">
        <v>5</v>
      </c>
      <c r="AR167" s="5">
        <v>1</v>
      </c>
      <c r="AS167" s="5">
        <v>9</v>
      </c>
      <c r="AT167" s="5">
        <v>12</v>
      </c>
      <c r="AU167" s="5">
        <v>21</v>
      </c>
      <c r="AV167" s="5">
        <v>21</v>
      </c>
      <c r="AW167" s="5">
        <v>15</v>
      </c>
      <c r="AX167"/>
      <c r="AY167"/>
      <c r="AZ167">
        <f t="shared" si="144"/>
        <v>13.25</v>
      </c>
      <c r="BA167">
        <f t="shared" si="145"/>
        <v>16</v>
      </c>
      <c r="BB167">
        <f t="shared" si="145"/>
        <v>14.75</v>
      </c>
      <c r="BC167">
        <f t="shared" si="145"/>
        <v>7.25</v>
      </c>
      <c r="BD167">
        <f t="shared" si="145"/>
        <v>4</v>
      </c>
      <c r="BE167">
        <f t="shared" si="145"/>
        <v>7.75</v>
      </c>
      <c r="BF167">
        <f t="shared" si="145"/>
        <v>13.5</v>
      </c>
      <c r="BG167">
        <f t="shared" si="145"/>
        <v>18.75</v>
      </c>
      <c r="BH167">
        <f t="shared" si="145"/>
        <v>19.5</v>
      </c>
      <c r="BI167">
        <f t="shared" si="146"/>
        <v>15.25</v>
      </c>
      <c r="BJ167"/>
      <c r="BL167" s="5">
        <v>8</v>
      </c>
      <c r="BM167" s="5">
        <v>13</v>
      </c>
      <c r="BN167" s="5">
        <v>14</v>
      </c>
      <c r="BO167" s="5">
        <v>4</v>
      </c>
      <c r="BP167" s="5">
        <v>1</v>
      </c>
      <c r="BQ167" s="5">
        <v>7</v>
      </c>
      <c r="BR167" s="5">
        <v>10</v>
      </c>
      <c r="BS167" s="5">
        <v>16</v>
      </c>
      <c r="BT167" s="5">
        <v>16</v>
      </c>
      <c r="BU167" s="5">
        <v>11</v>
      </c>
      <c r="BW167" t="s">
        <v>48</v>
      </c>
      <c r="BX167" s="5" t="s">
        <v>421</v>
      </c>
      <c r="BY167">
        <f t="shared" si="147"/>
        <v>16</v>
      </c>
      <c r="BZ167">
        <f t="shared" si="148"/>
        <v>1</v>
      </c>
      <c r="CA167" s="27">
        <f t="shared" si="149"/>
        <v>4.75</v>
      </c>
      <c r="CC167">
        <f t="shared" si="150"/>
        <v>1</v>
      </c>
      <c r="CD167">
        <f t="shared" si="150"/>
        <v>1</v>
      </c>
      <c r="CE167">
        <f t="shared" si="150"/>
        <v>1</v>
      </c>
      <c r="CF167">
        <f t="shared" si="150"/>
        <v>0</v>
      </c>
      <c r="CG167">
        <f t="shared" si="150"/>
        <v>0</v>
      </c>
      <c r="CH167">
        <f t="shared" si="150"/>
        <v>1</v>
      </c>
      <c r="CI167">
        <f t="shared" si="150"/>
        <v>1</v>
      </c>
      <c r="CJ167">
        <f t="shared" si="150"/>
        <v>1</v>
      </c>
      <c r="CK167">
        <f t="shared" si="150"/>
        <v>1</v>
      </c>
      <c r="CL167">
        <f t="shared" si="150"/>
        <v>1</v>
      </c>
      <c r="CM167" t="s">
        <v>47</v>
      </c>
      <c r="CN167" s="5" t="s">
        <v>60</v>
      </c>
      <c r="CO167">
        <f aca="true" t="shared" si="151" ref="CO167:CO172">MAX(AZ167:BI167)</f>
        <v>19.5</v>
      </c>
      <c r="CP167">
        <f aca="true" t="shared" si="152" ref="CP167:CP172">MIN(AZ167:BI167)</f>
        <v>4</v>
      </c>
      <c r="CQ167" s="27">
        <f aca="true" t="shared" si="153" ref="CQ167:CQ172">(CO167-CP167)/4+CP167</f>
        <v>7.875</v>
      </c>
      <c r="CR167"/>
      <c r="CS167">
        <f aca="true" t="shared" si="154" ref="CS167:DB172">IF(AZ167&gt;$CQ167,1,0)</f>
        <v>1</v>
      </c>
      <c r="CT167">
        <f t="shared" si="154"/>
        <v>1</v>
      </c>
      <c r="CU167">
        <f t="shared" si="154"/>
        <v>1</v>
      </c>
      <c r="CV167">
        <f t="shared" si="154"/>
        <v>0</v>
      </c>
      <c r="CW167">
        <f t="shared" si="154"/>
        <v>0</v>
      </c>
      <c r="CX167">
        <f t="shared" si="154"/>
        <v>0</v>
      </c>
      <c r="CY167">
        <f t="shared" si="154"/>
        <v>1</v>
      </c>
      <c r="CZ167">
        <f t="shared" si="154"/>
        <v>1</v>
      </c>
      <c r="DA167">
        <f t="shared" si="154"/>
        <v>1</v>
      </c>
      <c r="DB167">
        <f t="shared" si="154"/>
        <v>1</v>
      </c>
      <c r="DC167" s="8">
        <f t="shared" si="133"/>
        <v>7</v>
      </c>
      <c r="DD167" t="s">
        <v>47</v>
      </c>
      <c r="DE167" s="53">
        <v>462</v>
      </c>
      <c r="DF167" s="74"/>
      <c r="DG167" s="53"/>
      <c r="DH167" s="53"/>
      <c r="DI167" s="53"/>
      <c r="DJ167" s="53"/>
      <c r="DK167" s="53"/>
      <c r="DL167" s="53"/>
      <c r="DP167" s="53"/>
      <c r="DQ167" s="55"/>
      <c r="EJ167" s="53"/>
      <c r="EK167" s="55"/>
    </row>
    <row r="168" spans="1:141" s="5" customFormat="1" ht="12.75">
      <c r="A168" s="53">
        <v>22</v>
      </c>
      <c r="B168" s="8">
        <v>462</v>
      </c>
      <c r="C168" t="s">
        <v>45</v>
      </c>
      <c r="D168" t="s">
        <v>94</v>
      </c>
      <c r="E168" t="s">
        <v>131</v>
      </c>
      <c r="F168" s="8">
        <v>5</v>
      </c>
      <c r="G168" s="8">
        <v>0.2</v>
      </c>
      <c r="H168" s="8">
        <v>739</v>
      </c>
      <c r="I168" s="8">
        <v>70</v>
      </c>
      <c r="J168" s="8">
        <f>AVERAGE(J163:J167)</f>
        <v>13.220000000000002</v>
      </c>
      <c r="K168">
        <v>13.5</v>
      </c>
      <c r="L168" s="8">
        <v>3</v>
      </c>
      <c r="M168"/>
      <c r="N168" s="28">
        <f>(K168-K167)/K167</f>
        <v>0.007462686567164152</v>
      </c>
      <c r="O168">
        <v>21</v>
      </c>
      <c r="P168" s="28">
        <f>(O168-O167)/O167</f>
        <v>0</v>
      </c>
      <c r="Q168" s="8">
        <v>9</v>
      </c>
      <c r="R168" s="12">
        <v>0</v>
      </c>
      <c r="S168">
        <v>10.9</v>
      </c>
      <c r="T168" s="28">
        <f>(S168-S167)/S167</f>
        <v>-0.06034482758620684</v>
      </c>
      <c r="U168"/>
      <c r="V168"/>
      <c r="W168" s="8">
        <v>0</v>
      </c>
      <c r="X168" s="8">
        <v>0</v>
      </c>
      <c r="Y168" s="8">
        <v>0</v>
      </c>
      <c r="Z168" s="8">
        <v>0</v>
      </c>
      <c r="AA168" t="s">
        <v>131</v>
      </c>
      <c r="AB168"/>
      <c r="AC168">
        <v>108</v>
      </c>
      <c r="AD168">
        <v>95</v>
      </c>
      <c r="AE168">
        <v>85</v>
      </c>
      <c r="AF168">
        <v>39</v>
      </c>
      <c r="AG168">
        <v>18</v>
      </c>
      <c r="AH168">
        <v>34</v>
      </c>
      <c r="AI168">
        <v>53</v>
      </c>
      <c r="AJ168">
        <v>88</v>
      </c>
      <c r="AK168">
        <v>113</v>
      </c>
      <c r="AL168">
        <v>106</v>
      </c>
      <c r="AM168"/>
      <c r="AN168">
        <v>20</v>
      </c>
      <c r="AO168">
        <v>17</v>
      </c>
      <c r="AP168">
        <v>16</v>
      </c>
      <c r="AQ168">
        <v>7</v>
      </c>
      <c r="AR168">
        <v>3</v>
      </c>
      <c r="AS168">
        <v>6</v>
      </c>
      <c r="AT168">
        <v>10</v>
      </c>
      <c r="AU168">
        <v>16</v>
      </c>
      <c r="AV168">
        <v>21</v>
      </c>
      <c r="AW168">
        <v>19</v>
      </c>
      <c r="AX168"/>
      <c r="AY168"/>
      <c r="AZ168">
        <f t="shared" si="144"/>
        <v>19</v>
      </c>
      <c r="BA168">
        <f t="shared" si="145"/>
        <v>17.5</v>
      </c>
      <c r="BB168">
        <f t="shared" si="145"/>
        <v>14</v>
      </c>
      <c r="BC168">
        <f t="shared" si="145"/>
        <v>8.25</v>
      </c>
      <c r="BD168">
        <f t="shared" si="145"/>
        <v>4.75</v>
      </c>
      <c r="BE168">
        <f t="shared" si="145"/>
        <v>6.25</v>
      </c>
      <c r="BF168">
        <f t="shared" si="145"/>
        <v>10.5</v>
      </c>
      <c r="BG168">
        <f t="shared" si="145"/>
        <v>15.75</v>
      </c>
      <c r="BH168">
        <f t="shared" si="145"/>
        <v>19.25</v>
      </c>
      <c r="BI168">
        <f t="shared" si="146"/>
        <v>19.75</v>
      </c>
      <c r="BJ168"/>
      <c r="BK168"/>
      <c r="BL168">
        <v>15</v>
      </c>
      <c r="BM168">
        <v>13</v>
      </c>
      <c r="BN168">
        <v>12</v>
      </c>
      <c r="BO168">
        <v>5</v>
      </c>
      <c r="BP168">
        <v>2</v>
      </c>
      <c r="BQ168">
        <v>5</v>
      </c>
      <c r="BR168">
        <v>7</v>
      </c>
      <c r="BS168">
        <v>12</v>
      </c>
      <c r="BT168">
        <v>15</v>
      </c>
      <c r="BU168">
        <v>14</v>
      </c>
      <c r="BV168"/>
      <c r="BW168" t="s">
        <v>48</v>
      </c>
      <c r="BX168" s="5" t="s">
        <v>421</v>
      </c>
      <c r="BY168">
        <f t="shared" si="147"/>
        <v>15</v>
      </c>
      <c r="BZ168">
        <f t="shared" si="148"/>
        <v>2</v>
      </c>
      <c r="CA168" s="27">
        <f t="shared" si="149"/>
        <v>5.25</v>
      </c>
      <c r="CB168"/>
      <c r="CC168">
        <f t="shared" si="150"/>
        <v>1</v>
      </c>
      <c r="CD168">
        <f t="shared" si="150"/>
        <v>1</v>
      </c>
      <c r="CE168">
        <f t="shared" si="150"/>
        <v>1</v>
      </c>
      <c r="CF168">
        <f t="shared" si="150"/>
        <v>0</v>
      </c>
      <c r="CG168">
        <f t="shared" si="150"/>
        <v>0</v>
      </c>
      <c r="CH168">
        <f t="shared" si="150"/>
        <v>0</v>
      </c>
      <c r="CI168">
        <f t="shared" si="150"/>
        <v>1</v>
      </c>
      <c r="CJ168">
        <f t="shared" si="150"/>
        <v>1</v>
      </c>
      <c r="CK168">
        <f t="shared" si="150"/>
        <v>1</v>
      </c>
      <c r="CL168">
        <f t="shared" si="150"/>
        <v>1</v>
      </c>
      <c r="CM168" t="s">
        <v>131</v>
      </c>
      <c r="CN168"/>
      <c r="CO168">
        <f t="shared" si="151"/>
        <v>19.75</v>
      </c>
      <c r="CP168">
        <f t="shared" si="152"/>
        <v>4.75</v>
      </c>
      <c r="CQ168" s="27">
        <f t="shared" si="153"/>
        <v>8.5</v>
      </c>
      <c r="CR168"/>
      <c r="CS168">
        <f t="shared" si="154"/>
        <v>1</v>
      </c>
      <c r="CT168">
        <f t="shared" si="154"/>
        <v>1</v>
      </c>
      <c r="CU168">
        <f t="shared" si="154"/>
        <v>1</v>
      </c>
      <c r="CV168">
        <f t="shared" si="154"/>
        <v>0</v>
      </c>
      <c r="CW168">
        <f t="shared" si="154"/>
        <v>0</v>
      </c>
      <c r="CX168">
        <f t="shared" si="154"/>
        <v>0</v>
      </c>
      <c r="CY168">
        <f t="shared" si="154"/>
        <v>1</v>
      </c>
      <c r="CZ168">
        <f t="shared" si="154"/>
        <v>1</v>
      </c>
      <c r="DA168">
        <f t="shared" si="154"/>
        <v>1</v>
      </c>
      <c r="DB168">
        <f t="shared" si="154"/>
        <v>1</v>
      </c>
      <c r="DC168" s="8">
        <f t="shared" si="133"/>
        <v>7</v>
      </c>
      <c r="DD168" t="s">
        <v>131</v>
      </c>
      <c r="DE168" s="8">
        <v>462</v>
      </c>
      <c r="DF168" s="103"/>
      <c r="DG168" s="53"/>
      <c r="DH168" s="53"/>
      <c r="DI168" s="53"/>
      <c r="DJ168" s="53"/>
      <c r="DK168" s="53"/>
      <c r="DL168" s="53"/>
      <c r="EJ168" s="53"/>
      <c r="EK168" s="55"/>
    </row>
    <row r="169" spans="1:145" s="5" customFormat="1" ht="12.75">
      <c r="A169" s="53">
        <v>22</v>
      </c>
      <c r="B169" s="53">
        <v>462</v>
      </c>
      <c r="C169" t="s">
        <v>45</v>
      </c>
      <c r="D169" s="5" t="s">
        <v>340</v>
      </c>
      <c r="E169" s="5" t="s">
        <v>395</v>
      </c>
      <c r="F169" s="53">
        <v>5.3</v>
      </c>
      <c r="G169" s="53">
        <v>0.1</v>
      </c>
      <c r="H169" s="74">
        <v>565</v>
      </c>
      <c r="I169" s="74">
        <v>53</v>
      </c>
      <c r="J169" s="74"/>
      <c r="K169" s="77">
        <v>11.4</v>
      </c>
      <c r="L169" s="74">
        <v>4</v>
      </c>
      <c r="M169" s="77"/>
      <c r="N169" s="28">
        <f>(K169-K167)/K167</f>
        <v>-0.14925373134328357</v>
      </c>
      <c r="O169" s="5">
        <v>24</v>
      </c>
      <c r="P169" s="28">
        <f>(O169-O167)/O167</f>
        <v>0.14285714285714285</v>
      </c>
      <c r="Q169" s="74">
        <v>2</v>
      </c>
      <c r="R169" s="12">
        <v>3</v>
      </c>
      <c r="S169" s="77">
        <v>15.3</v>
      </c>
      <c r="T169" s="28">
        <f>(S169-S167)/S167</f>
        <v>0.3189655172413794</v>
      </c>
      <c r="W169" s="8">
        <v>0</v>
      </c>
      <c r="X169" s="38" t="s">
        <v>195</v>
      </c>
      <c r="Y169" s="38" t="s">
        <v>195</v>
      </c>
      <c r="Z169" s="53" t="s">
        <v>73</v>
      </c>
      <c r="AA169" s="5" t="s">
        <v>395</v>
      </c>
      <c r="AC169" s="77">
        <v>95</v>
      </c>
      <c r="AD169" s="77">
        <v>114</v>
      </c>
      <c r="AE169" s="77">
        <v>106</v>
      </c>
      <c r="AF169" s="77">
        <v>48</v>
      </c>
      <c r="AG169" s="77">
        <v>12</v>
      </c>
      <c r="AH169" s="77">
        <v>23</v>
      </c>
      <c r="AI169" s="77">
        <v>25</v>
      </c>
      <c r="AJ169" s="77">
        <v>28</v>
      </c>
      <c r="AK169" s="77">
        <v>49</v>
      </c>
      <c r="AL169" s="77">
        <v>65</v>
      </c>
      <c r="AN169" s="77">
        <v>20</v>
      </c>
      <c r="AO169" s="77">
        <v>24</v>
      </c>
      <c r="AP169" s="77">
        <v>22</v>
      </c>
      <c r="AQ169" s="77">
        <v>10</v>
      </c>
      <c r="AR169" s="77">
        <v>2</v>
      </c>
      <c r="AS169" s="77">
        <v>4</v>
      </c>
      <c r="AT169" s="77">
        <v>5</v>
      </c>
      <c r="AU169" s="77">
        <v>5</v>
      </c>
      <c r="AV169" s="77">
        <v>10</v>
      </c>
      <c r="AW169" s="77">
        <v>13</v>
      </c>
      <c r="AX169"/>
      <c r="AY169"/>
      <c r="AZ169">
        <f t="shared" si="144"/>
        <v>19.25</v>
      </c>
      <c r="BA169">
        <f t="shared" si="145"/>
        <v>22.5</v>
      </c>
      <c r="BB169">
        <f t="shared" si="145"/>
        <v>19.5</v>
      </c>
      <c r="BC169">
        <f t="shared" si="145"/>
        <v>11</v>
      </c>
      <c r="BD169">
        <f t="shared" si="145"/>
        <v>4.5</v>
      </c>
      <c r="BE169">
        <f t="shared" si="145"/>
        <v>3.75</v>
      </c>
      <c r="BF169">
        <f t="shared" si="145"/>
        <v>4.75</v>
      </c>
      <c r="BG169">
        <f t="shared" si="145"/>
        <v>6.25</v>
      </c>
      <c r="BH169">
        <f t="shared" si="145"/>
        <v>9.5</v>
      </c>
      <c r="BI169">
        <f t="shared" si="146"/>
        <v>14</v>
      </c>
      <c r="BJ169"/>
      <c r="BL169" s="5">
        <v>17</v>
      </c>
      <c r="BM169" s="5">
        <v>20</v>
      </c>
      <c r="BN169" s="5">
        <v>19</v>
      </c>
      <c r="BO169" s="5">
        <v>8</v>
      </c>
      <c r="BP169" s="5">
        <v>2</v>
      </c>
      <c r="BQ169" s="5">
        <v>4</v>
      </c>
      <c r="BR169" s="5">
        <v>4</v>
      </c>
      <c r="BS169" s="5">
        <v>5</v>
      </c>
      <c r="BT169" s="5">
        <v>9</v>
      </c>
      <c r="BU169" s="5">
        <v>12</v>
      </c>
      <c r="BW169" t="s">
        <v>48</v>
      </c>
      <c r="BX169" s="5" t="s">
        <v>421</v>
      </c>
      <c r="BY169">
        <f t="shared" si="147"/>
        <v>20</v>
      </c>
      <c r="BZ169">
        <f t="shared" si="148"/>
        <v>2</v>
      </c>
      <c r="CA169" s="27">
        <f t="shared" si="149"/>
        <v>6.5</v>
      </c>
      <c r="CC169">
        <f t="shared" si="150"/>
        <v>1</v>
      </c>
      <c r="CD169">
        <f t="shared" si="150"/>
        <v>1</v>
      </c>
      <c r="CE169">
        <f t="shared" si="150"/>
        <v>1</v>
      </c>
      <c r="CF169">
        <f t="shared" si="150"/>
        <v>1</v>
      </c>
      <c r="CG169">
        <f t="shared" si="150"/>
        <v>0</v>
      </c>
      <c r="CH169">
        <f t="shared" si="150"/>
        <v>0</v>
      </c>
      <c r="CI169">
        <f t="shared" si="150"/>
        <v>0</v>
      </c>
      <c r="CJ169">
        <f t="shared" si="150"/>
        <v>0</v>
      </c>
      <c r="CK169">
        <f t="shared" si="150"/>
        <v>1</v>
      </c>
      <c r="CL169">
        <f t="shared" si="150"/>
        <v>1</v>
      </c>
      <c r="CM169" s="5" t="s">
        <v>395</v>
      </c>
      <c r="CO169">
        <f t="shared" si="151"/>
        <v>22.5</v>
      </c>
      <c r="CP169">
        <f t="shared" si="152"/>
        <v>3.75</v>
      </c>
      <c r="CQ169" s="27">
        <f t="shared" si="153"/>
        <v>8.4375</v>
      </c>
      <c r="CR169"/>
      <c r="CS169">
        <f t="shared" si="154"/>
        <v>1</v>
      </c>
      <c r="CT169">
        <f t="shared" si="154"/>
        <v>1</v>
      </c>
      <c r="CU169">
        <f t="shared" si="154"/>
        <v>1</v>
      </c>
      <c r="CV169">
        <f t="shared" si="154"/>
        <v>1</v>
      </c>
      <c r="CW169">
        <f t="shared" si="154"/>
        <v>0</v>
      </c>
      <c r="CX169">
        <f t="shared" si="154"/>
        <v>0</v>
      </c>
      <c r="CY169">
        <f t="shared" si="154"/>
        <v>0</v>
      </c>
      <c r="CZ169">
        <f t="shared" si="154"/>
        <v>0</v>
      </c>
      <c r="DA169">
        <f t="shared" si="154"/>
        <v>1</v>
      </c>
      <c r="DB169">
        <f t="shared" si="154"/>
        <v>1</v>
      </c>
      <c r="DC169" s="8">
        <f t="shared" si="133"/>
        <v>6</v>
      </c>
      <c r="DD169" s="5" t="s">
        <v>395</v>
      </c>
      <c r="DE169" s="53">
        <v>462</v>
      </c>
      <c r="DF169" s="74"/>
      <c r="DG169" s="53"/>
      <c r="DH169" s="53"/>
      <c r="DI169" s="53"/>
      <c r="DJ169" s="53"/>
      <c r="DK169" s="53"/>
      <c r="DL169" s="53"/>
      <c r="EJ169" s="53"/>
      <c r="EK169" s="55"/>
      <c r="EO169" s="77"/>
    </row>
    <row r="170" spans="1:141" s="5" customFormat="1" ht="12.75">
      <c r="A170" s="53">
        <v>22</v>
      </c>
      <c r="B170" s="53">
        <v>462</v>
      </c>
      <c r="C170" t="s">
        <v>45</v>
      </c>
      <c r="D170" s="5" t="s">
        <v>339</v>
      </c>
      <c r="E170" t="s">
        <v>396</v>
      </c>
      <c r="F170" s="53">
        <v>5.1</v>
      </c>
      <c r="G170" s="53">
        <v>0</v>
      </c>
      <c r="H170" s="74">
        <v>766</v>
      </c>
      <c r="I170" s="74">
        <v>52</v>
      </c>
      <c r="J170" s="74"/>
      <c r="K170" s="77">
        <v>20.4</v>
      </c>
      <c r="L170" s="74">
        <v>3</v>
      </c>
      <c r="M170" s="77"/>
      <c r="N170" s="28">
        <f>(K170-K167)/K167</f>
        <v>0.5223880597014924</v>
      </c>
      <c r="O170" s="5">
        <v>49</v>
      </c>
      <c r="P170" s="28">
        <f>(O170-O167)/O167</f>
        <v>1.3333333333333333</v>
      </c>
      <c r="Q170" s="74">
        <v>10</v>
      </c>
      <c r="R170" s="12">
        <v>1</v>
      </c>
      <c r="S170" s="77">
        <v>17.1</v>
      </c>
      <c r="T170" s="28">
        <f>(S170-S167)/S167</f>
        <v>0.47413793103448293</v>
      </c>
      <c r="W170" s="38" t="s">
        <v>195</v>
      </c>
      <c r="X170" s="39" t="s">
        <v>197</v>
      </c>
      <c r="Y170" s="5" t="s">
        <v>199</v>
      </c>
      <c r="Z170" s="53">
        <v>0</v>
      </c>
      <c r="AA170" t="s">
        <v>396</v>
      </c>
      <c r="AC170" s="77">
        <v>138</v>
      </c>
      <c r="AD170" s="77">
        <v>140</v>
      </c>
      <c r="AE170" s="77">
        <v>82</v>
      </c>
      <c r="AF170" s="77">
        <v>45</v>
      </c>
      <c r="AG170" s="77">
        <v>8</v>
      </c>
      <c r="AH170" s="77">
        <v>18</v>
      </c>
      <c r="AI170" s="77">
        <v>26</v>
      </c>
      <c r="AJ170" s="77">
        <v>31</v>
      </c>
      <c r="AK170" s="77">
        <v>97</v>
      </c>
      <c r="AL170" s="77">
        <v>181</v>
      </c>
      <c r="AN170" s="77">
        <v>36</v>
      </c>
      <c r="AO170" s="77">
        <v>36</v>
      </c>
      <c r="AP170" s="77">
        <v>21</v>
      </c>
      <c r="AQ170" s="77">
        <v>11</v>
      </c>
      <c r="AR170" s="77">
        <v>1</v>
      </c>
      <c r="AS170" s="77">
        <v>4</v>
      </c>
      <c r="AT170" s="77">
        <v>7</v>
      </c>
      <c r="AU170" s="77">
        <v>8</v>
      </c>
      <c r="AV170" s="77">
        <v>26</v>
      </c>
      <c r="AW170" s="77">
        <v>49</v>
      </c>
      <c r="AX170"/>
      <c r="AY170"/>
      <c r="AZ170">
        <f t="shared" si="144"/>
        <v>39.25</v>
      </c>
      <c r="BA170">
        <f t="shared" si="145"/>
        <v>32.25</v>
      </c>
      <c r="BB170">
        <f t="shared" si="145"/>
        <v>22.25</v>
      </c>
      <c r="BC170">
        <f t="shared" si="145"/>
        <v>11</v>
      </c>
      <c r="BD170">
        <f t="shared" si="145"/>
        <v>4.25</v>
      </c>
      <c r="BE170">
        <f t="shared" si="145"/>
        <v>4</v>
      </c>
      <c r="BF170">
        <f t="shared" si="145"/>
        <v>6.5</v>
      </c>
      <c r="BG170">
        <f t="shared" si="145"/>
        <v>12.25</v>
      </c>
      <c r="BH170">
        <f t="shared" si="145"/>
        <v>27.25</v>
      </c>
      <c r="BI170">
        <f t="shared" si="146"/>
        <v>40</v>
      </c>
      <c r="BJ170"/>
      <c r="BL170" s="5">
        <v>18</v>
      </c>
      <c r="BM170" s="5">
        <v>18</v>
      </c>
      <c r="BN170" s="5">
        <v>11</v>
      </c>
      <c r="BO170" s="5">
        <v>6</v>
      </c>
      <c r="BP170" s="5">
        <v>1</v>
      </c>
      <c r="BQ170" s="5">
        <v>2</v>
      </c>
      <c r="BR170" s="5">
        <v>3</v>
      </c>
      <c r="BS170" s="5">
        <v>4</v>
      </c>
      <c r="BT170" s="5">
        <v>13</v>
      </c>
      <c r="BU170" s="5">
        <v>24</v>
      </c>
      <c r="BW170" t="s">
        <v>48</v>
      </c>
      <c r="BX170" s="5" t="s">
        <v>421</v>
      </c>
      <c r="BY170">
        <f t="shared" si="147"/>
        <v>24</v>
      </c>
      <c r="BZ170">
        <f t="shared" si="148"/>
        <v>1</v>
      </c>
      <c r="CA170" s="27">
        <f t="shared" si="149"/>
        <v>6.75</v>
      </c>
      <c r="CC170">
        <f t="shared" si="150"/>
        <v>1</v>
      </c>
      <c r="CD170">
        <f t="shared" si="150"/>
        <v>1</v>
      </c>
      <c r="CE170">
        <f t="shared" si="150"/>
        <v>1</v>
      </c>
      <c r="CF170">
        <f t="shared" si="150"/>
        <v>0</v>
      </c>
      <c r="CG170">
        <f t="shared" si="150"/>
        <v>0</v>
      </c>
      <c r="CH170">
        <f t="shared" si="150"/>
        <v>0</v>
      </c>
      <c r="CI170">
        <f t="shared" si="150"/>
        <v>0</v>
      </c>
      <c r="CJ170">
        <f t="shared" si="150"/>
        <v>0</v>
      </c>
      <c r="CK170">
        <f t="shared" si="150"/>
        <v>1</v>
      </c>
      <c r="CL170">
        <f t="shared" si="150"/>
        <v>1</v>
      </c>
      <c r="CM170" t="s">
        <v>396</v>
      </c>
      <c r="CO170">
        <f t="shared" si="151"/>
        <v>40</v>
      </c>
      <c r="CP170">
        <f t="shared" si="152"/>
        <v>4</v>
      </c>
      <c r="CQ170" s="27">
        <f t="shared" si="153"/>
        <v>13</v>
      </c>
      <c r="CR170"/>
      <c r="CS170">
        <f t="shared" si="154"/>
        <v>1</v>
      </c>
      <c r="CT170">
        <f t="shared" si="154"/>
        <v>1</v>
      </c>
      <c r="CU170">
        <f t="shared" si="154"/>
        <v>1</v>
      </c>
      <c r="CV170">
        <f t="shared" si="154"/>
        <v>0</v>
      </c>
      <c r="CW170">
        <f t="shared" si="154"/>
        <v>0</v>
      </c>
      <c r="CX170">
        <f t="shared" si="154"/>
        <v>0</v>
      </c>
      <c r="CY170">
        <f t="shared" si="154"/>
        <v>0</v>
      </c>
      <c r="CZ170">
        <f t="shared" si="154"/>
        <v>0</v>
      </c>
      <c r="DA170">
        <f t="shared" si="154"/>
        <v>1</v>
      </c>
      <c r="DB170">
        <f t="shared" si="154"/>
        <v>1</v>
      </c>
      <c r="DC170" s="8">
        <f t="shared" si="133"/>
        <v>5</v>
      </c>
      <c r="DD170" t="s">
        <v>396</v>
      </c>
      <c r="DE170" s="53">
        <v>462</v>
      </c>
      <c r="DF170" s="74"/>
      <c r="DG170" s="53"/>
      <c r="DH170" s="53"/>
      <c r="DI170" s="53"/>
      <c r="DJ170" s="53"/>
      <c r="DK170" s="53"/>
      <c r="DL170" s="53"/>
      <c r="EJ170" s="53"/>
      <c r="EK170" s="55"/>
    </row>
    <row r="171" spans="1:144" s="5" customFormat="1" ht="12.75">
      <c r="A171" s="53">
        <v>22</v>
      </c>
      <c r="B171" s="53">
        <v>462</v>
      </c>
      <c r="C171" t="s">
        <v>45</v>
      </c>
      <c r="D171" s="5" t="s">
        <v>341</v>
      </c>
      <c r="E171" s="5" t="s">
        <v>393</v>
      </c>
      <c r="F171" s="53">
        <v>4.6</v>
      </c>
      <c r="G171" s="53">
        <v>0.1</v>
      </c>
      <c r="H171" s="74">
        <v>1143</v>
      </c>
      <c r="I171" s="74">
        <v>55</v>
      </c>
      <c r="J171" s="74"/>
      <c r="K171" s="77">
        <v>26</v>
      </c>
      <c r="L171" s="74">
        <v>4</v>
      </c>
      <c r="M171" s="77"/>
      <c r="N171" s="28">
        <f>(K171-K167)/K167</f>
        <v>0.9402985074626865</v>
      </c>
      <c r="O171" s="5">
        <v>58</v>
      </c>
      <c r="P171" s="28">
        <f>(O171-O167)/O167</f>
        <v>1.7619047619047619</v>
      </c>
      <c r="Q171" s="74">
        <v>2</v>
      </c>
      <c r="R171" s="12">
        <v>3</v>
      </c>
      <c r="S171" s="77">
        <v>16.9</v>
      </c>
      <c r="T171" s="28">
        <f>(S171-S167)/S167</f>
        <v>0.45689655172413784</v>
      </c>
      <c r="W171" s="39" t="s">
        <v>197</v>
      </c>
      <c r="X171" s="11" t="s">
        <v>211</v>
      </c>
      <c r="Y171" s="5" t="s">
        <v>199</v>
      </c>
      <c r="Z171" s="53" t="s">
        <v>73</v>
      </c>
      <c r="AA171" s="5" t="s">
        <v>393</v>
      </c>
      <c r="AC171" s="77">
        <v>211</v>
      </c>
      <c r="AD171" s="77">
        <v>256</v>
      </c>
      <c r="AE171" s="77">
        <v>170</v>
      </c>
      <c r="AF171" s="77">
        <v>88</v>
      </c>
      <c r="AG171" s="77">
        <v>11</v>
      </c>
      <c r="AH171" s="77">
        <v>22</v>
      </c>
      <c r="AI171" s="77">
        <v>61</v>
      </c>
      <c r="AJ171" s="77">
        <v>62</v>
      </c>
      <c r="AK171" s="77">
        <v>108</v>
      </c>
      <c r="AL171" s="77">
        <v>154</v>
      </c>
      <c r="AN171" s="5">
        <v>48</v>
      </c>
      <c r="AO171" s="5">
        <v>58</v>
      </c>
      <c r="AP171" s="5">
        <v>38</v>
      </c>
      <c r="AQ171" s="5">
        <v>19</v>
      </c>
      <c r="AR171" s="5">
        <v>2</v>
      </c>
      <c r="AS171" s="5">
        <v>4</v>
      </c>
      <c r="AT171" s="5">
        <v>13</v>
      </c>
      <c r="AU171" s="5">
        <v>14</v>
      </c>
      <c r="AV171" s="5">
        <v>25</v>
      </c>
      <c r="AW171" s="5">
        <v>35</v>
      </c>
      <c r="AX171"/>
      <c r="AY171"/>
      <c r="AZ171">
        <f t="shared" si="144"/>
        <v>47.25</v>
      </c>
      <c r="BA171">
        <f t="shared" si="145"/>
        <v>50.5</v>
      </c>
      <c r="BB171">
        <f t="shared" si="145"/>
        <v>38.25</v>
      </c>
      <c r="BC171">
        <f t="shared" si="145"/>
        <v>19.5</v>
      </c>
      <c r="BD171">
        <f t="shared" si="145"/>
        <v>6.75</v>
      </c>
      <c r="BE171">
        <f t="shared" si="145"/>
        <v>5.75</v>
      </c>
      <c r="BF171">
        <f t="shared" si="145"/>
        <v>11</v>
      </c>
      <c r="BG171">
        <f t="shared" si="145"/>
        <v>16.5</v>
      </c>
      <c r="BH171">
        <f t="shared" si="145"/>
        <v>24.75</v>
      </c>
      <c r="BI171">
        <f t="shared" si="146"/>
        <v>35.75</v>
      </c>
      <c r="BJ171"/>
      <c r="BL171" s="5">
        <v>18</v>
      </c>
      <c r="BM171" s="5">
        <v>22</v>
      </c>
      <c r="BN171" s="5">
        <v>15</v>
      </c>
      <c r="BO171" s="5">
        <v>8</v>
      </c>
      <c r="BP171" s="5">
        <v>1</v>
      </c>
      <c r="BQ171" s="5">
        <v>2</v>
      </c>
      <c r="BR171" s="5">
        <v>5</v>
      </c>
      <c r="BS171" s="5">
        <v>5</v>
      </c>
      <c r="BT171" s="5">
        <v>9</v>
      </c>
      <c r="BU171" s="5">
        <v>13</v>
      </c>
      <c r="BW171" t="s">
        <v>48</v>
      </c>
      <c r="BX171" s="5" t="s">
        <v>421</v>
      </c>
      <c r="BY171">
        <f t="shared" si="147"/>
        <v>22</v>
      </c>
      <c r="BZ171">
        <f t="shared" si="148"/>
        <v>1</v>
      </c>
      <c r="CA171" s="27">
        <f t="shared" si="149"/>
        <v>6.25</v>
      </c>
      <c r="CC171">
        <f t="shared" si="150"/>
        <v>1</v>
      </c>
      <c r="CD171">
        <f t="shared" si="150"/>
        <v>1</v>
      </c>
      <c r="CE171">
        <f t="shared" si="150"/>
        <v>1</v>
      </c>
      <c r="CF171">
        <f t="shared" si="150"/>
        <v>1</v>
      </c>
      <c r="CG171">
        <f t="shared" si="150"/>
        <v>0</v>
      </c>
      <c r="CH171">
        <f t="shared" si="150"/>
        <v>0</v>
      </c>
      <c r="CI171">
        <f t="shared" si="150"/>
        <v>0</v>
      </c>
      <c r="CJ171">
        <f t="shared" si="150"/>
        <v>0</v>
      </c>
      <c r="CK171">
        <f t="shared" si="150"/>
        <v>1</v>
      </c>
      <c r="CL171">
        <f t="shared" si="150"/>
        <v>1</v>
      </c>
      <c r="CM171" s="5" t="s">
        <v>393</v>
      </c>
      <c r="CO171">
        <f t="shared" si="151"/>
        <v>50.5</v>
      </c>
      <c r="CP171">
        <f t="shared" si="152"/>
        <v>5.75</v>
      </c>
      <c r="CQ171" s="27">
        <f t="shared" si="153"/>
        <v>16.9375</v>
      </c>
      <c r="CR171"/>
      <c r="CS171">
        <f t="shared" si="154"/>
        <v>1</v>
      </c>
      <c r="CT171">
        <f t="shared" si="154"/>
        <v>1</v>
      </c>
      <c r="CU171">
        <f t="shared" si="154"/>
        <v>1</v>
      </c>
      <c r="CV171">
        <f t="shared" si="154"/>
        <v>1</v>
      </c>
      <c r="CW171">
        <f t="shared" si="154"/>
        <v>0</v>
      </c>
      <c r="CX171">
        <f t="shared" si="154"/>
        <v>0</v>
      </c>
      <c r="CY171">
        <f t="shared" si="154"/>
        <v>0</v>
      </c>
      <c r="CZ171">
        <f t="shared" si="154"/>
        <v>0</v>
      </c>
      <c r="DA171">
        <f t="shared" si="154"/>
        <v>1</v>
      </c>
      <c r="DB171">
        <f t="shared" si="154"/>
        <v>1</v>
      </c>
      <c r="DC171" s="8">
        <f t="shared" si="133"/>
        <v>6</v>
      </c>
      <c r="DD171" s="5" t="s">
        <v>393</v>
      </c>
      <c r="DE171" s="53">
        <v>462</v>
      </c>
      <c r="DF171" s="74"/>
      <c r="DG171" s="53"/>
      <c r="DH171" s="53"/>
      <c r="DI171" s="53"/>
      <c r="DJ171" s="53"/>
      <c r="DK171" s="53"/>
      <c r="DL171" s="53"/>
      <c r="EJ171" s="53"/>
      <c r="EK171" s="55"/>
      <c r="EN171" s="77"/>
    </row>
    <row r="172" spans="1:141" s="5" customFormat="1" ht="12.75">
      <c r="A172" s="53">
        <v>22</v>
      </c>
      <c r="B172" s="53">
        <v>462</v>
      </c>
      <c r="C172" t="s">
        <v>45</v>
      </c>
      <c r="D172" s="5" t="s">
        <v>338</v>
      </c>
      <c r="E172" t="s">
        <v>394</v>
      </c>
      <c r="F172" s="74">
        <v>5.1</v>
      </c>
      <c r="G172" s="74">
        <v>0.2</v>
      </c>
      <c r="H172" s="74">
        <v>1027</v>
      </c>
      <c r="I172" s="74">
        <v>45</v>
      </c>
      <c r="J172" s="74"/>
      <c r="K172" s="77">
        <v>28.6</v>
      </c>
      <c r="L172" s="74">
        <v>7</v>
      </c>
      <c r="M172" s="77"/>
      <c r="N172" s="28">
        <f>(K172-K167)/K167</f>
        <v>1.1343283582089552</v>
      </c>
      <c r="O172" s="5">
        <v>63</v>
      </c>
      <c r="P172" s="28">
        <f>(O172-O167)/O167</f>
        <v>2</v>
      </c>
      <c r="Q172" s="74">
        <v>2</v>
      </c>
      <c r="R172" s="12">
        <v>3</v>
      </c>
      <c r="S172" s="77">
        <v>16.4</v>
      </c>
      <c r="T172" s="28">
        <f>(S172-S167)/S167</f>
        <v>0.4137931034482758</v>
      </c>
      <c r="W172" s="5" t="s">
        <v>422</v>
      </c>
      <c r="X172" s="5" t="s">
        <v>422</v>
      </c>
      <c r="Y172" s="5" t="s">
        <v>199</v>
      </c>
      <c r="Z172" s="53" t="s">
        <v>73</v>
      </c>
      <c r="AA172" t="s">
        <v>394</v>
      </c>
      <c r="AC172" s="77">
        <v>177</v>
      </c>
      <c r="AD172" s="77">
        <v>220</v>
      </c>
      <c r="AE172" s="77">
        <v>156</v>
      </c>
      <c r="AF172" s="77">
        <v>76</v>
      </c>
      <c r="AG172" s="77">
        <v>17</v>
      </c>
      <c r="AH172" s="77">
        <v>20</v>
      </c>
      <c r="AI172" s="77">
        <v>41</v>
      </c>
      <c r="AJ172" s="77">
        <v>53</v>
      </c>
      <c r="AK172" s="77">
        <v>100</v>
      </c>
      <c r="AL172" s="77">
        <v>167</v>
      </c>
      <c r="AN172" s="5">
        <v>52</v>
      </c>
      <c r="AO172" s="5">
        <v>63</v>
      </c>
      <c r="AP172" s="5">
        <v>44</v>
      </c>
      <c r="AQ172" s="5">
        <v>20</v>
      </c>
      <c r="AR172" s="5">
        <v>4</v>
      </c>
      <c r="AS172" s="5">
        <v>5</v>
      </c>
      <c r="AT172" s="5">
        <v>11</v>
      </c>
      <c r="AU172" s="5">
        <v>15</v>
      </c>
      <c r="AV172" s="5">
        <v>29</v>
      </c>
      <c r="AW172" s="5">
        <v>48</v>
      </c>
      <c r="AX172"/>
      <c r="AY172"/>
      <c r="AZ172">
        <f t="shared" si="144"/>
        <v>53.75</v>
      </c>
      <c r="BA172">
        <f t="shared" si="145"/>
        <v>55.5</v>
      </c>
      <c r="BB172">
        <f t="shared" si="145"/>
        <v>42.75</v>
      </c>
      <c r="BC172">
        <f t="shared" si="145"/>
        <v>22</v>
      </c>
      <c r="BD172">
        <f t="shared" si="145"/>
        <v>8.25</v>
      </c>
      <c r="BE172">
        <f t="shared" si="145"/>
        <v>6.25</v>
      </c>
      <c r="BF172">
        <f t="shared" si="145"/>
        <v>10.5</v>
      </c>
      <c r="BG172">
        <f t="shared" si="145"/>
        <v>17.5</v>
      </c>
      <c r="BH172">
        <f t="shared" si="145"/>
        <v>30.25</v>
      </c>
      <c r="BI172">
        <f t="shared" si="146"/>
        <v>44.25</v>
      </c>
      <c r="BJ172"/>
      <c r="BL172" s="5">
        <v>17</v>
      </c>
      <c r="BM172" s="5">
        <v>21</v>
      </c>
      <c r="BN172" s="5">
        <v>15</v>
      </c>
      <c r="BO172" s="5">
        <v>7</v>
      </c>
      <c r="BP172" s="5">
        <v>2</v>
      </c>
      <c r="BQ172" s="5">
        <v>2</v>
      </c>
      <c r="BR172" s="5">
        <v>4</v>
      </c>
      <c r="BS172" s="5">
        <v>5</v>
      </c>
      <c r="BT172" s="5">
        <v>10</v>
      </c>
      <c r="BU172" s="5">
        <v>16</v>
      </c>
      <c r="BW172" t="s">
        <v>48</v>
      </c>
      <c r="BX172" s="5" t="s">
        <v>421</v>
      </c>
      <c r="BY172">
        <f t="shared" si="147"/>
        <v>21</v>
      </c>
      <c r="BZ172">
        <f t="shared" si="148"/>
        <v>2</v>
      </c>
      <c r="CA172" s="27">
        <f t="shared" si="149"/>
        <v>6.75</v>
      </c>
      <c r="CC172">
        <f t="shared" si="150"/>
        <v>1</v>
      </c>
      <c r="CD172">
        <f t="shared" si="150"/>
        <v>1</v>
      </c>
      <c r="CE172">
        <f t="shared" si="150"/>
        <v>1</v>
      </c>
      <c r="CF172">
        <f t="shared" si="150"/>
        <v>1</v>
      </c>
      <c r="CG172">
        <f t="shared" si="150"/>
        <v>0</v>
      </c>
      <c r="CH172">
        <f t="shared" si="150"/>
        <v>0</v>
      </c>
      <c r="CI172">
        <f t="shared" si="150"/>
        <v>0</v>
      </c>
      <c r="CJ172">
        <f t="shared" si="150"/>
        <v>0</v>
      </c>
      <c r="CK172">
        <f t="shared" si="150"/>
        <v>1</v>
      </c>
      <c r="CL172">
        <f t="shared" si="150"/>
        <v>1</v>
      </c>
      <c r="CM172" t="s">
        <v>394</v>
      </c>
      <c r="CO172">
        <f t="shared" si="151"/>
        <v>55.5</v>
      </c>
      <c r="CP172">
        <f t="shared" si="152"/>
        <v>6.25</v>
      </c>
      <c r="CQ172" s="27">
        <f t="shared" si="153"/>
        <v>18.5625</v>
      </c>
      <c r="CR172"/>
      <c r="CS172">
        <f t="shared" si="154"/>
        <v>1</v>
      </c>
      <c r="CT172">
        <f t="shared" si="154"/>
        <v>1</v>
      </c>
      <c r="CU172">
        <f t="shared" si="154"/>
        <v>1</v>
      </c>
      <c r="CV172">
        <f t="shared" si="154"/>
        <v>1</v>
      </c>
      <c r="CW172">
        <f t="shared" si="154"/>
        <v>0</v>
      </c>
      <c r="CX172">
        <f t="shared" si="154"/>
        <v>0</v>
      </c>
      <c r="CY172">
        <f t="shared" si="154"/>
        <v>0</v>
      </c>
      <c r="CZ172">
        <f t="shared" si="154"/>
        <v>0</v>
      </c>
      <c r="DA172">
        <f t="shared" si="154"/>
        <v>1</v>
      </c>
      <c r="DB172">
        <f t="shared" si="154"/>
        <v>1</v>
      </c>
      <c r="DC172" s="8">
        <f t="shared" si="133"/>
        <v>6</v>
      </c>
      <c r="DD172" t="s">
        <v>394</v>
      </c>
      <c r="DE172" s="53">
        <v>462</v>
      </c>
      <c r="DF172" s="74"/>
      <c r="DG172" s="53"/>
      <c r="DH172" s="53"/>
      <c r="DI172" s="53"/>
      <c r="DJ172" s="53"/>
      <c r="DK172" s="53"/>
      <c r="DL172" s="53"/>
      <c r="EJ172" s="53"/>
      <c r="EK172" s="55"/>
    </row>
    <row r="173" spans="1:141" s="5" customFormat="1" ht="12.75">
      <c r="A173" s="33"/>
      <c r="B173" s="33"/>
      <c r="C173" s="3"/>
      <c r="D173" s="3"/>
      <c r="E173" s="3"/>
      <c r="F173" s="33"/>
      <c r="G173" s="33"/>
      <c r="H173" s="33"/>
      <c r="I173" s="33"/>
      <c r="J173" s="33"/>
      <c r="K173" s="3"/>
      <c r="L173" s="33"/>
      <c r="M173" s="3"/>
      <c r="N173" s="88"/>
      <c r="O173" s="3" t="s">
        <v>51</v>
      </c>
      <c r="P173" s="88"/>
      <c r="Q173" s="33"/>
      <c r="R173" s="36"/>
      <c r="S173" s="3"/>
      <c r="T173" s="88"/>
      <c r="U173" s="3"/>
      <c r="V173" s="3"/>
      <c r="W173" s="3"/>
      <c r="X173" s="3"/>
      <c r="Y173" s="3"/>
      <c r="Z173" s="3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87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8" t="s">
        <v>51</v>
      </c>
      <c r="DD173" s="3"/>
      <c r="DE173" s="33"/>
      <c r="DF173" s="76"/>
      <c r="DG173" s="53"/>
      <c r="DH173" s="53"/>
      <c r="DI173" s="53"/>
      <c r="DJ173" s="53"/>
      <c r="DK173" s="53"/>
      <c r="DL173" s="53"/>
      <c r="EJ173" s="53"/>
      <c r="EK173" s="55"/>
    </row>
    <row r="174" spans="1:141" s="5" customFormat="1" ht="12.75">
      <c r="A174" s="53"/>
      <c r="B174" s="53"/>
      <c r="F174" s="53"/>
      <c r="G174" s="53"/>
      <c r="H174" s="53"/>
      <c r="I174" s="53"/>
      <c r="J174" s="53"/>
      <c r="L174" s="53"/>
      <c r="N174" s="11"/>
      <c r="O174" s="5" t="s">
        <v>51</v>
      </c>
      <c r="P174" s="11"/>
      <c r="Q174" s="53"/>
      <c r="R174" s="57"/>
      <c r="T174" s="11"/>
      <c r="Z174" s="53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CA174" s="90"/>
      <c r="DC174" s="8" t="s">
        <v>51</v>
      </c>
      <c r="DE174" s="53"/>
      <c r="DF174" s="74"/>
      <c r="DG174" s="53"/>
      <c r="DH174" s="53"/>
      <c r="DI174" s="53"/>
      <c r="DJ174" s="53"/>
      <c r="DK174" s="53"/>
      <c r="DL174" s="53"/>
      <c r="EJ174" s="53"/>
      <c r="EK174" s="55"/>
    </row>
    <row r="175" spans="1:141" s="5" customFormat="1" ht="12.75">
      <c r="A175" s="53">
        <v>23</v>
      </c>
      <c r="B175" s="53">
        <v>463</v>
      </c>
      <c r="C175" t="s">
        <v>45</v>
      </c>
      <c r="D175" s="5" t="s">
        <v>342</v>
      </c>
      <c r="E175" t="s">
        <v>47</v>
      </c>
      <c r="F175" s="53">
        <v>9.1</v>
      </c>
      <c r="G175" s="53">
        <v>8.4</v>
      </c>
      <c r="H175" s="74">
        <v>267</v>
      </c>
      <c r="I175" s="74">
        <v>64</v>
      </c>
      <c r="J175" s="74"/>
      <c r="K175" s="77">
        <v>6</v>
      </c>
      <c r="L175" s="74">
        <v>2</v>
      </c>
      <c r="M175" s="23">
        <f>(K175-F175)/F175</f>
        <v>-0.3406593406593406</v>
      </c>
      <c r="N175" s="91"/>
      <c r="O175" s="5">
        <v>9</v>
      </c>
      <c r="P175" s="11"/>
      <c r="Q175" s="74">
        <v>2</v>
      </c>
      <c r="R175" s="92"/>
      <c r="S175" s="77">
        <v>10</v>
      </c>
      <c r="T175" s="91"/>
      <c r="Z175" s="53"/>
      <c r="AA175" t="s">
        <v>47</v>
      </c>
      <c r="AC175" s="77">
        <v>41</v>
      </c>
      <c r="AD175" s="77">
        <v>39</v>
      </c>
      <c r="AE175" s="77">
        <v>37</v>
      </c>
      <c r="AF175" s="77">
        <v>23</v>
      </c>
      <c r="AG175" s="77">
        <v>7</v>
      </c>
      <c r="AH175" s="77">
        <v>12</v>
      </c>
      <c r="AI175" s="77">
        <v>19</v>
      </c>
      <c r="AJ175" s="77">
        <v>25</v>
      </c>
      <c r="AK175" s="77">
        <v>39</v>
      </c>
      <c r="AL175" s="77">
        <v>25</v>
      </c>
      <c r="AN175" s="5">
        <v>9</v>
      </c>
      <c r="AO175" s="5">
        <v>8</v>
      </c>
      <c r="AP175" s="5">
        <v>8</v>
      </c>
      <c r="AQ175" s="5">
        <v>5</v>
      </c>
      <c r="AR175" s="5">
        <v>1</v>
      </c>
      <c r="AS175" s="5">
        <v>2</v>
      </c>
      <c r="AT175" s="5">
        <v>4</v>
      </c>
      <c r="AU175" s="5">
        <v>5</v>
      </c>
      <c r="AV175" s="5">
        <v>8</v>
      </c>
      <c r="AW175" s="5">
        <v>5</v>
      </c>
      <c r="AX175"/>
      <c r="AY175"/>
      <c r="AZ175">
        <f aca="true" t="shared" si="155" ref="AZ175:AZ180">(AW175+2*AN175+AO175)/4</f>
        <v>7.75</v>
      </c>
      <c r="BA175">
        <f aca="true" t="shared" si="156" ref="BA175:BH180">(AN175+2*AO175+AP175)/4</f>
        <v>8.25</v>
      </c>
      <c r="BB175">
        <f t="shared" si="156"/>
        <v>7.25</v>
      </c>
      <c r="BC175">
        <f t="shared" si="156"/>
        <v>4.75</v>
      </c>
      <c r="BD175">
        <f t="shared" si="156"/>
        <v>2.25</v>
      </c>
      <c r="BE175">
        <f t="shared" si="156"/>
        <v>2.25</v>
      </c>
      <c r="BF175">
        <f t="shared" si="156"/>
        <v>3.75</v>
      </c>
      <c r="BG175">
        <f t="shared" si="156"/>
        <v>5.5</v>
      </c>
      <c r="BH175">
        <f t="shared" si="156"/>
        <v>6.5</v>
      </c>
      <c r="BI175">
        <f aca="true" t="shared" si="157" ref="BI175:BI180">(AV175+2*AW175+AN175)/4</f>
        <v>6.75</v>
      </c>
      <c r="BJ175"/>
      <c r="BL175" s="5">
        <v>15</v>
      </c>
      <c r="BM175" s="5">
        <v>15</v>
      </c>
      <c r="BN175" s="5">
        <v>14</v>
      </c>
      <c r="BO175" s="5">
        <v>9</v>
      </c>
      <c r="BP175" s="5">
        <v>3</v>
      </c>
      <c r="BQ175" s="5">
        <v>4</v>
      </c>
      <c r="BR175" s="5">
        <v>7</v>
      </c>
      <c r="BS175" s="5">
        <v>9</v>
      </c>
      <c r="BT175" s="5">
        <v>15</v>
      </c>
      <c r="BU175" s="5">
        <v>9</v>
      </c>
      <c r="BW175" t="s">
        <v>48</v>
      </c>
      <c r="BX175" s="5" t="s">
        <v>421</v>
      </c>
      <c r="BY175">
        <f aca="true" t="shared" si="158" ref="BY175:BY180">MAX(BL175:BU175)</f>
        <v>15</v>
      </c>
      <c r="BZ175">
        <f aca="true" t="shared" si="159" ref="BZ175:BZ180">MIN(BL175:BU175)</f>
        <v>3</v>
      </c>
      <c r="CA175" s="27">
        <f aca="true" t="shared" si="160" ref="CA175:CA180">(BY175-BZ175)/4+BZ175</f>
        <v>6</v>
      </c>
      <c r="CC175">
        <f aca="true" t="shared" si="161" ref="CC175:CL180">IF(BL175&gt;$CA175,1,0)</f>
        <v>1</v>
      </c>
      <c r="CD175">
        <f t="shared" si="161"/>
        <v>1</v>
      </c>
      <c r="CE175">
        <f t="shared" si="161"/>
        <v>1</v>
      </c>
      <c r="CF175">
        <f t="shared" si="161"/>
        <v>1</v>
      </c>
      <c r="CG175">
        <f t="shared" si="161"/>
        <v>0</v>
      </c>
      <c r="CH175">
        <f t="shared" si="161"/>
        <v>0</v>
      </c>
      <c r="CI175">
        <f t="shared" si="161"/>
        <v>1</v>
      </c>
      <c r="CJ175">
        <f t="shared" si="161"/>
        <v>1</v>
      </c>
      <c r="CK175">
        <f t="shared" si="161"/>
        <v>1</v>
      </c>
      <c r="CL175">
        <f t="shared" si="161"/>
        <v>1</v>
      </c>
      <c r="CM175" t="s">
        <v>47</v>
      </c>
      <c r="DC175" s="8" t="s">
        <v>51</v>
      </c>
      <c r="DD175" t="s">
        <v>47</v>
      </c>
      <c r="DE175" s="53">
        <v>463</v>
      </c>
      <c r="DF175" s="74"/>
      <c r="DG175" s="53"/>
      <c r="DH175" s="53"/>
      <c r="DI175" s="53"/>
      <c r="DJ175" s="53"/>
      <c r="DK175" s="53"/>
      <c r="DL175" s="53"/>
      <c r="EJ175" s="53"/>
      <c r="EK175" s="55"/>
    </row>
    <row r="176" spans="1:141" s="5" customFormat="1" ht="12.75">
      <c r="A176" s="53">
        <v>23</v>
      </c>
      <c r="B176" s="53">
        <v>463</v>
      </c>
      <c r="C176" t="s">
        <v>45</v>
      </c>
      <c r="D176" s="5" t="s">
        <v>343</v>
      </c>
      <c r="E176" t="s">
        <v>47</v>
      </c>
      <c r="F176" s="53">
        <v>5.5</v>
      </c>
      <c r="G176" s="53">
        <v>0.1</v>
      </c>
      <c r="H176" s="74">
        <v>226</v>
      </c>
      <c r="I176" s="74">
        <v>59</v>
      </c>
      <c r="J176" s="74"/>
      <c r="K176" s="77">
        <v>5.1</v>
      </c>
      <c r="L176" s="74">
        <v>1</v>
      </c>
      <c r="M176" s="23">
        <f>(K176-F176)/F176</f>
        <v>-0.0727272727272728</v>
      </c>
      <c r="N176" s="91"/>
      <c r="O176" s="5">
        <v>9</v>
      </c>
      <c r="P176" s="11"/>
      <c r="Q176" s="74">
        <v>2</v>
      </c>
      <c r="R176" s="92"/>
      <c r="S176" s="77">
        <v>13.2</v>
      </c>
      <c r="T176" s="91"/>
      <c r="Z176" s="53"/>
      <c r="AA176" t="s">
        <v>47</v>
      </c>
      <c r="AC176" s="77">
        <v>30</v>
      </c>
      <c r="AD176" s="77">
        <v>44</v>
      </c>
      <c r="AE176" s="77">
        <v>36</v>
      </c>
      <c r="AF176" s="77">
        <v>11</v>
      </c>
      <c r="AG176" s="77">
        <v>7</v>
      </c>
      <c r="AH176" s="77">
        <v>9</v>
      </c>
      <c r="AI176" s="77">
        <v>23</v>
      </c>
      <c r="AJ176" s="77">
        <v>26</v>
      </c>
      <c r="AK176" s="77">
        <v>21</v>
      </c>
      <c r="AL176" s="77">
        <v>19</v>
      </c>
      <c r="AN176" s="77">
        <v>6</v>
      </c>
      <c r="AO176" s="77">
        <v>9</v>
      </c>
      <c r="AP176" s="77">
        <v>8</v>
      </c>
      <c r="AQ176" s="77">
        <v>2</v>
      </c>
      <c r="AR176" s="77">
        <v>1</v>
      </c>
      <c r="AS176" s="77">
        <v>2</v>
      </c>
      <c r="AT176" s="77">
        <v>5</v>
      </c>
      <c r="AU176" s="77">
        <v>5</v>
      </c>
      <c r="AV176" s="77">
        <v>4</v>
      </c>
      <c r="AW176" s="77">
        <v>4</v>
      </c>
      <c r="AX176"/>
      <c r="AY176"/>
      <c r="AZ176">
        <f t="shared" si="155"/>
        <v>6.25</v>
      </c>
      <c r="BA176">
        <f t="shared" si="156"/>
        <v>8</v>
      </c>
      <c r="BB176">
        <f t="shared" si="156"/>
        <v>6.75</v>
      </c>
      <c r="BC176">
        <f t="shared" si="156"/>
        <v>3.25</v>
      </c>
      <c r="BD176">
        <f t="shared" si="156"/>
        <v>1.5</v>
      </c>
      <c r="BE176">
        <f t="shared" si="156"/>
        <v>2.5</v>
      </c>
      <c r="BF176">
        <f t="shared" si="156"/>
        <v>4.25</v>
      </c>
      <c r="BG176">
        <f t="shared" si="156"/>
        <v>4.75</v>
      </c>
      <c r="BH176">
        <f t="shared" si="156"/>
        <v>4.25</v>
      </c>
      <c r="BI176">
        <f t="shared" si="157"/>
        <v>4.5</v>
      </c>
      <c r="BJ176"/>
      <c r="BL176" s="5">
        <v>13</v>
      </c>
      <c r="BM176" s="5">
        <v>19</v>
      </c>
      <c r="BN176" s="5">
        <v>16</v>
      </c>
      <c r="BO176" s="5">
        <v>5</v>
      </c>
      <c r="BP176" s="5">
        <v>3</v>
      </c>
      <c r="BQ176" s="5">
        <v>4</v>
      </c>
      <c r="BR176" s="5">
        <v>10</v>
      </c>
      <c r="BS176" s="5">
        <v>12</v>
      </c>
      <c r="BT176" s="5">
        <v>9</v>
      </c>
      <c r="BU176" s="5">
        <v>8</v>
      </c>
      <c r="BW176" t="s">
        <v>48</v>
      </c>
      <c r="BX176" s="5" t="s">
        <v>421</v>
      </c>
      <c r="BY176">
        <f t="shared" si="158"/>
        <v>19</v>
      </c>
      <c r="BZ176">
        <f t="shared" si="159"/>
        <v>3</v>
      </c>
      <c r="CA176" s="27">
        <f t="shared" si="160"/>
        <v>7</v>
      </c>
      <c r="CC176">
        <f t="shared" si="161"/>
        <v>1</v>
      </c>
      <c r="CD176">
        <f t="shared" si="161"/>
        <v>1</v>
      </c>
      <c r="CE176">
        <f t="shared" si="161"/>
        <v>1</v>
      </c>
      <c r="CF176">
        <f t="shared" si="161"/>
        <v>0</v>
      </c>
      <c r="CG176">
        <f t="shared" si="161"/>
        <v>0</v>
      </c>
      <c r="CH176">
        <f t="shared" si="161"/>
        <v>0</v>
      </c>
      <c r="CI176">
        <f t="shared" si="161"/>
        <v>1</v>
      </c>
      <c r="CJ176">
        <f t="shared" si="161"/>
        <v>1</v>
      </c>
      <c r="CK176">
        <f t="shared" si="161"/>
        <v>1</v>
      </c>
      <c r="CL176">
        <f t="shared" si="161"/>
        <v>1</v>
      </c>
      <c r="CM176" t="s">
        <v>47</v>
      </c>
      <c r="DC176" s="8">
        <v>463</v>
      </c>
      <c r="DD176" t="s">
        <v>47</v>
      </c>
      <c r="DE176" s="53">
        <v>463</v>
      </c>
      <c r="DF176" s="74"/>
      <c r="DG176" s="53"/>
      <c r="DH176" s="53"/>
      <c r="DI176" s="53"/>
      <c r="DJ176" s="53"/>
      <c r="DK176" s="53"/>
      <c r="DL176" s="53"/>
      <c r="EJ176" s="53"/>
      <c r="EK176" s="55"/>
    </row>
    <row r="177" spans="1:145" s="5" customFormat="1" ht="12.75">
      <c r="A177" s="53">
        <v>23</v>
      </c>
      <c r="B177" s="74">
        <v>463</v>
      </c>
      <c r="C177" t="s">
        <v>45</v>
      </c>
      <c r="D177" s="5" t="s">
        <v>344</v>
      </c>
      <c r="E177" t="s">
        <v>47</v>
      </c>
      <c r="F177" s="53">
        <v>4.7</v>
      </c>
      <c r="G177" s="53">
        <v>0.1</v>
      </c>
      <c r="H177" s="74">
        <v>358</v>
      </c>
      <c r="I177" s="74">
        <v>71</v>
      </c>
      <c r="J177" s="74"/>
      <c r="K177" s="77">
        <v>7.3</v>
      </c>
      <c r="L177" s="74">
        <v>2</v>
      </c>
      <c r="M177" s="23">
        <f>(K177-F177)/F177</f>
        <v>0.553191489361702</v>
      </c>
      <c r="N177" s="91"/>
      <c r="O177" s="5">
        <v>11</v>
      </c>
      <c r="P177" s="11"/>
      <c r="Q177" s="74">
        <v>1</v>
      </c>
      <c r="R177" s="92"/>
      <c r="S177" s="77">
        <v>10.4</v>
      </c>
      <c r="T177" s="91"/>
      <c r="Z177" s="53"/>
      <c r="AA177" t="s">
        <v>47</v>
      </c>
      <c r="AC177" s="77">
        <v>52</v>
      </c>
      <c r="AD177" s="77">
        <v>43</v>
      </c>
      <c r="AE177" s="77">
        <v>43</v>
      </c>
      <c r="AF177" s="77">
        <v>21</v>
      </c>
      <c r="AG177" s="77">
        <v>7</v>
      </c>
      <c r="AH177" s="77">
        <v>15</v>
      </c>
      <c r="AI177" s="77">
        <v>33</v>
      </c>
      <c r="AJ177" s="77">
        <v>48</v>
      </c>
      <c r="AK177" s="77">
        <v>55</v>
      </c>
      <c r="AL177" s="77">
        <v>41</v>
      </c>
      <c r="AN177" s="77">
        <v>10</v>
      </c>
      <c r="AO177" s="77">
        <v>8</v>
      </c>
      <c r="AP177" s="77">
        <v>8</v>
      </c>
      <c r="AQ177" s="77">
        <v>4</v>
      </c>
      <c r="AR177" s="77">
        <v>1</v>
      </c>
      <c r="AS177" s="77">
        <v>3</v>
      </c>
      <c r="AT177" s="77">
        <v>6</v>
      </c>
      <c r="AU177" s="77">
        <v>9</v>
      </c>
      <c r="AV177" s="77">
        <v>11</v>
      </c>
      <c r="AW177" s="77">
        <v>8</v>
      </c>
      <c r="AX177"/>
      <c r="AY177"/>
      <c r="AZ177">
        <f t="shared" si="155"/>
        <v>9</v>
      </c>
      <c r="BA177">
        <f t="shared" si="156"/>
        <v>8.5</v>
      </c>
      <c r="BB177">
        <f t="shared" si="156"/>
        <v>7</v>
      </c>
      <c r="BC177">
        <f t="shared" si="156"/>
        <v>4.25</v>
      </c>
      <c r="BD177">
        <f t="shared" si="156"/>
        <v>2.25</v>
      </c>
      <c r="BE177">
        <f t="shared" si="156"/>
        <v>3.25</v>
      </c>
      <c r="BF177">
        <f t="shared" si="156"/>
        <v>6</v>
      </c>
      <c r="BG177">
        <f t="shared" si="156"/>
        <v>8.75</v>
      </c>
      <c r="BH177">
        <f t="shared" si="156"/>
        <v>9.75</v>
      </c>
      <c r="BI177">
        <f t="shared" si="157"/>
        <v>9.25</v>
      </c>
      <c r="BJ177"/>
      <c r="BL177" s="5">
        <v>15</v>
      </c>
      <c r="BM177" s="5">
        <v>12</v>
      </c>
      <c r="BN177" s="5">
        <v>12</v>
      </c>
      <c r="BO177" s="5">
        <v>6</v>
      </c>
      <c r="BP177" s="5">
        <v>2</v>
      </c>
      <c r="BQ177" s="5">
        <v>4</v>
      </c>
      <c r="BR177" s="5">
        <v>9</v>
      </c>
      <c r="BS177" s="5">
        <v>13</v>
      </c>
      <c r="BT177" s="5">
        <v>15</v>
      </c>
      <c r="BU177" s="5">
        <v>11</v>
      </c>
      <c r="BW177" t="s">
        <v>48</v>
      </c>
      <c r="BX177" s="5" t="s">
        <v>421</v>
      </c>
      <c r="BY177">
        <f t="shared" si="158"/>
        <v>15</v>
      </c>
      <c r="BZ177">
        <f t="shared" si="159"/>
        <v>2</v>
      </c>
      <c r="CA177" s="27">
        <f t="shared" si="160"/>
        <v>5.25</v>
      </c>
      <c r="CC177">
        <f t="shared" si="161"/>
        <v>1</v>
      </c>
      <c r="CD177">
        <f t="shared" si="161"/>
        <v>1</v>
      </c>
      <c r="CE177">
        <f t="shared" si="161"/>
        <v>1</v>
      </c>
      <c r="CF177">
        <f t="shared" si="161"/>
        <v>1</v>
      </c>
      <c r="CG177">
        <f t="shared" si="161"/>
        <v>0</v>
      </c>
      <c r="CH177">
        <f t="shared" si="161"/>
        <v>0</v>
      </c>
      <c r="CI177">
        <f t="shared" si="161"/>
        <v>1</v>
      </c>
      <c r="CJ177">
        <f t="shared" si="161"/>
        <v>1</v>
      </c>
      <c r="CK177">
        <f t="shared" si="161"/>
        <v>1</v>
      </c>
      <c r="CL177">
        <f t="shared" si="161"/>
        <v>1</v>
      </c>
      <c r="CM177" t="s">
        <v>47</v>
      </c>
      <c r="CN177" s="5" t="s">
        <v>60</v>
      </c>
      <c r="CO177">
        <f>MAX(AZ177:BI177)</f>
        <v>9.75</v>
      </c>
      <c r="CP177">
        <f>MIN(AZ177:BI177)</f>
        <v>2.25</v>
      </c>
      <c r="CQ177" s="27">
        <f>(CO177-CP177)/4+CP177</f>
        <v>4.125</v>
      </c>
      <c r="CR177"/>
      <c r="CS177">
        <f aca="true" t="shared" si="162" ref="CS177:DB180">IF(AZ177&gt;$CQ177,1,0)</f>
        <v>1</v>
      </c>
      <c r="CT177">
        <f t="shared" si="162"/>
        <v>1</v>
      </c>
      <c r="CU177">
        <f t="shared" si="162"/>
        <v>1</v>
      </c>
      <c r="CV177">
        <f t="shared" si="162"/>
        <v>1</v>
      </c>
      <c r="CW177">
        <f t="shared" si="162"/>
        <v>0</v>
      </c>
      <c r="CX177">
        <f t="shared" si="162"/>
        <v>0</v>
      </c>
      <c r="CY177">
        <f t="shared" si="162"/>
        <v>1</v>
      </c>
      <c r="CZ177">
        <f t="shared" si="162"/>
        <v>1</v>
      </c>
      <c r="DA177">
        <f t="shared" si="162"/>
        <v>1</v>
      </c>
      <c r="DB177">
        <f t="shared" si="162"/>
        <v>1</v>
      </c>
      <c r="DC177" s="8">
        <f t="shared" si="133"/>
        <v>8</v>
      </c>
      <c r="DD177" t="s">
        <v>47</v>
      </c>
      <c r="DE177" s="74">
        <v>463</v>
      </c>
      <c r="DF177" s="74"/>
      <c r="DG177" s="53"/>
      <c r="DH177" s="53"/>
      <c r="DI177" s="53"/>
      <c r="DJ177" s="53"/>
      <c r="DK177" s="53"/>
      <c r="DL177" s="53"/>
      <c r="EJ177" s="53"/>
      <c r="EK177" s="55"/>
      <c r="EO177" s="77"/>
    </row>
    <row r="178" spans="1:141" s="5" customFormat="1" ht="12.75">
      <c r="A178" s="53">
        <v>23</v>
      </c>
      <c r="B178" s="74">
        <v>463</v>
      </c>
      <c r="C178" t="s">
        <v>45</v>
      </c>
      <c r="D178" s="5" t="s">
        <v>344</v>
      </c>
      <c r="E178" t="s">
        <v>396</v>
      </c>
      <c r="F178" s="53">
        <v>4.7</v>
      </c>
      <c r="G178" s="53">
        <v>0.1</v>
      </c>
      <c r="H178" s="74">
        <v>431</v>
      </c>
      <c r="I178" s="74">
        <v>57</v>
      </c>
      <c r="J178" s="74"/>
      <c r="K178" s="77">
        <v>10.5</v>
      </c>
      <c r="L178" s="74">
        <v>3</v>
      </c>
      <c r="M178" s="77"/>
      <c r="N178" s="28">
        <f>(K178-K177)/K177</f>
        <v>0.4383561643835617</v>
      </c>
      <c r="O178" s="5">
        <v>27</v>
      </c>
      <c r="P178" s="28">
        <f>(O178-O177)/O177</f>
        <v>1.4545454545454546</v>
      </c>
      <c r="Q178" s="74">
        <v>2</v>
      </c>
      <c r="R178" s="12">
        <v>0</v>
      </c>
      <c r="S178" s="77">
        <v>18.3</v>
      </c>
      <c r="T178" s="28">
        <f>(S178-S177)/S177</f>
        <v>0.7596153846153846</v>
      </c>
      <c r="W178" s="38" t="s">
        <v>195</v>
      </c>
      <c r="X178" s="38" t="s">
        <v>195</v>
      </c>
      <c r="Y178" s="38" t="s">
        <v>195</v>
      </c>
      <c r="Z178" s="8">
        <v>0</v>
      </c>
      <c r="AA178" t="s">
        <v>396</v>
      </c>
      <c r="AC178" s="77">
        <v>71</v>
      </c>
      <c r="AD178" s="77">
        <v>111</v>
      </c>
      <c r="AE178" s="77">
        <v>48</v>
      </c>
      <c r="AF178" s="77">
        <v>26</v>
      </c>
      <c r="AG178" s="77">
        <v>3</v>
      </c>
      <c r="AH178" s="77">
        <v>6</v>
      </c>
      <c r="AI178" s="77">
        <v>10</v>
      </c>
      <c r="AJ178" s="77">
        <v>15</v>
      </c>
      <c r="AK178" s="77">
        <v>56</v>
      </c>
      <c r="AL178" s="77">
        <v>85</v>
      </c>
      <c r="AN178" s="77">
        <v>17</v>
      </c>
      <c r="AO178" s="77">
        <v>27</v>
      </c>
      <c r="AP178" s="77">
        <v>11</v>
      </c>
      <c r="AQ178" s="77">
        <v>6</v>
      </c>
      <c r="AR178" s="77">
        <v>0</v>
      </c>
      <c r="AS178" s="77">
        <v>1</v>
      </c>
      <c r="AT178" s="77">
        <v>2</v>
      </c>
      <c r="AU178" s="77">
        <v>3</v>
      </c>
      <c r="AV178" s="77">
        <v>14</v>
      </c>
      <c r="AW178" s="77">
        <v>21</v>
      </c>
      <c r="AX178"/>
      <c r="AY178"/>
      <c r="AZ178">
        <f t="shared" si="155"/>
        <v>20.5</v>
      </c>
      <c r="BA178">
        <f t="shared" si="156"/>
        <v>20.5</v>
      </c>
      <c r="BB178">
        <f t="shared" si="156"/>
        <v>13.75</v>
      </c>
      <c r="BC178">
        <f t="shared" si="156"/>
        <v>5.75</v>
      </c>
      <c r="BD178">
        <f t="shared" si="156"/>
        <v>1.75</v>
      </c>
      <c r="BE178">
        <f t="shared" si="156"/>
        <v>1</v>
      </c>
      <c r="BF178">
        <f t="shared" si="156"/>
        <v>2</v>
      </c>
      <c r="BG178">
        <f t="shared" si="156"/>
        <v>5.5</v>
      </c>
      <c r="BH178">
        <f t="shared" si="156"/>
        <v>13</v>
      </c>
      <c r="BI178">
        <f t="shared" si="157"/>
        <v>18.25</v>
      </c>
      <c r="BJ178"/>
      <c r="BL178" s="5">
        <v>16</v>
      </c>
      <c r="BM178" s="5">
        <v>26</v>
      </c>
      <c r="BN178" s="5">
        <v>11</v>
      </c>
      <c r="BO178" s="5">
        <v>6</v>
      </c>
      <c r="BP178" s="5">
        <v>1</v>
      </c>
      <c r="BQ178" s="5">
        <v>1</v>
      </c>
      <c r="BR178" s="5">
        <v>2</v>
      </c>
      <c r="BS178" s="5">
        <v>3</v>
      </c>
      <c r="BT178" s="5">
        <v>13</v>
      </c>
      <c r="BU178" s="5">
        <v>20</v>
      </c>
      <c r="BW178" t="s">
        <v>48</v>
      </c>
      <c r="BX178" s="5" t="s">
        <v>421</v>
      </c>
      <c r="BY178">
        <f t="shared" si="158"/>
        <v>26</v>
      </c>
      <c r="BZ178">
        <f t="shared" si="159"/>
        <v>1</v>
      </c>
      <c r="CA178" s="27">
        <f t="shared" si="160"/>
        <v>7.25</v>
      </c>
      <c r="CC178">
        <f t="shared" si="161"/>
        <v>1</v>
      </c>
      <c r="CD178">
        <f t="shared" si="161"/>
        <v>1</v>
      </c>
      <c r="CE178">
        <f t="shared" si="161"/>
        <v>1</v>
      </c>
      <c r="CF178">
        <f t="shared" si="161"/>
        <v>0</v>
      </c>
      <c r="CG178">
        <f t="shared" si="161"/>
        <v>0</v>
      </c>
      <c r="CH178">
        <f t="shared" si="161"/>
        <v>0</v>
      </c>
      <c r="CI178">
        <f t="shared" si="161"/>
        <v>0</v>
      </c>
      <c r="CJ178">
        <f t="shared" si="161"/>
        <v>0</v>
      </c>
      <c r="CK178">
        <f t="shared" si="161"/>
        <v>1</v>
      </c>
      <c r="CL178">
        <f t="shared" si="161"/>
        <v>1</v>
      </c>
      <c r="CM178" t="s">
        <v>396</v>
      </c>
      <c r="CO178">
        <f>MAX(AZ178:BI178)</f>
        <v>20.5</v>
      </c>
      <c r="CP178">
        <f>MIN(AZ178:BI178)</f>
        <v>1</v>
      </c>
      <c r="CQ178" s="27">
        <f>(CO178-CP178)/4+CP178</f>
        <v>5.875</v>
      </c>
      <c r="CR178"/>
      <c r="CS178">
        <f t="shared" si="162"/>
        <v>1</v>
      </c>
      <c r="CT178">
        <f t="shared" si="162"/>
        <v>1</v>
      </c>
      <c r="CU178">
        <f t="shared" si="162"/>
        <v>1</v>
      </c>
      <c r="CV178">
        <f t="shared" si="162"/>
        <v>0</v>
      </c>
      <c r="CW178">
        <f t="shared" si="162"/>
        <v>0</v>
      </c>
      <c r="CX178">
        <f t="shared" si="162"/>
        <v>0</v>
      </c>
      <c r="CY178">
        <f t="shared" si="162"/>
        <v>0</v>
      </c>
      <c r="CZ178">
        <f t="shared" si="162"/>
        <v>0</v>
      </c>
      <c r="DA178">
        <f t="shared" si="162"/>
        <v>1</v>
      </c>
      <c r="DB178">
        <f t="shared" si="162"/>
        <v>1</v>
      </c>
      <c r="DC178" s="8">
        <f t="shared" si="133"/>
        <v>5</v>
      </c>
      <c r="DD178" t="s">
        <v>396</v>
      </c>
      <c r="DE178" s="74">
        <v>463</v>
      </c>
      <c r="DF178" s="74"/>
      <c r="DG178" s="53"/>
      <c r="DH178" s="53"/>
      <c r="DI178" s="53"/>
      <c r="DJ178" s="53"/>
      <c r="DK178" s="53"/>
      <c r="DL178" s="53"/>
      <c r="EJ178" s="53"/>
      <c r="EK178" s="55"/>
    </row>
    <row r="179" spans="1:144" s="5" customFormat="1" ht="12.75">
      <c r="A179" s="53">
        <v>23</v>
      </c>
      <c r="B179" s="74">
        <v>463</v>
      </c>
      <c r="C179" t="s">
        <v>45</v>
      </c>
      <c r="D179" s="5" t="s">
        <v>343</v>
      </c>
      <c r="E179" s="5" t="s">
        <v>393</v>
      </c>
      <c r="F179" s="53">
        <v>5.5</v>
      </c>
      <c r="G179" s="53">
        <v>0.1</v>
      </c>
      <c r="H179" s="74">
        <v>277</v>
      </c>
      <c r="I179" s="74">
        <v>55</v>
      </c>
      <c r="J179" s="74"/>
      <c r="K179" s="77">
        <v>6.3</v>
      </c>
      <c r="L179" s="74">
        <v>1</v>
      </c>
      <c r="M179" s="77"/>
      <c r="N179" s="28">
        <f>(K179-K177)/K177</f>
        <v>-0.136986301369863</v>
      </c>
      <c r="O179" s="5">
        <v>14</v>
      </c>
      <c r="P179" s="28">
        <f>(O179-O177)/O177</f>
        <v>0.2727272727272727</v>
      </c>
      <c r="Q179" s="74">
        <v>2</v>
      </c>
      <c r="R179" s="12">
        <v>0</v>
      </c>
      <c r="S179" s="77">
        <v>16.2</v>
      </c>
      <c r="T179" s="28">
        <f>(S179-S177)/S177</f>
        <v>0.5576923076923076</v>
      </c>
      <c r="W179" s="53">
        <v>0</v>
      </c>
      <c r="X179" s="53">
        <v>0</v>
      </c>
      <c r="Y179" s="5" t="s">
        <v>409</v>
      </c>
      <c r="Z179" s="8">
        <v>0</v>
      </c>
      <c r="AA179" s="5" t="s">
        <v>393</v>
      </c>
      <c r="AC179" s="77">
        <v>55</v>
      </c>
      <c r="AD179" s="77">
        <v>64</v>
      </c>
      <c r="AE179" s="77">
        <v>29</v>
      </c>
      <c r="AF179" s="77">
        <v>28</v>
      </c>
      <c r="AG179" s="77">
        <v>3</v>
      </c>
      <c r="AH179" s="77">
        <v>5</v>
      </c>
      <c r="AI179" s="77">
        <v>19</v>
      </c>
      <c r="AJ179" s="77">
        <v>16</v>
      </c>
      <c r="AK179" s="77">
        <v>31</v>
      </c>
      <c r="AL179" s="77">
        <v>27</v>
      </c>
      <c r="AN179" s="77">
        <v>12</v>
      </c>
      <c r="AO179" s="77">
        <v>14</v>
      </c>
      <c r="AP179" s="77">
        <v>6</v>
      </c>
      <c r="AQ179" s="77">
        <v>6</v>
      </c>
      <c r="AR179" s="77">
        <v>0</v>
      </c>
      <c r="AS179" s="77">
        <v>1</v>
      </c>
      <c r="AT179" s="77">
        <v>4</v>
      </c>
      <c r="AU179" s="77">
        <v>3</v>
      </c>
      <c r="AV179" s="77">
        <v>7</v>
      </c>
      <c r="AW179" s="77">
        <v>6</v>
      </c>
      <c r="AX179"/>
      <c r="AY179"/>
      <c r="AZ179">
        <f t="shared" si="155"/>
        <v>11</v>
      </c>
      <c r="BA179">
        <f t="shared" si="156"/>
        <v>11.5</v>
      </c>
      <c r="BB179">
        <f t="shared" si="156"/>
        <v>8</v>
      </c>
      <c r="BC179">
        <f t="shared" si="156"/>
        <v>4.5</v>
      </c>
      <c r="BD179">
        <f t="shared" si="156"/>
        <v>1.75</v>
      </c>
      <c r="BE179">
        <f t="shared" si="156"/>
        <v>1.5</v>
      </c>
      <c r="BF179">
        <f t="shared" si="156"/>
        <v>3</v>
      </c>
      <c r="BG179">
        <f t="shared" si="156"/>
        <v>4.25</v>
      </c>
      <c r="BH179">
        <f t="shared" si="156"/>
        <v>5.75</v>
      </c>
      <c r="BI179">
        <f t="shared" si="157"/>
        <v>7.75</v>
      </c>
      <c r="BJ179"/>
      <c r="BL179" s="5">
        <v>20</v>
      </c>
      <c r="BM179" s="5">
        <v>23</v>
      </c>
      <c r="BN179" s="5">
        <v>10</v>
      </c>
      <c r="BO179" s="5">
        <v>10</v>
      </c>
      <c r="BP179" s="5">
        <v>1</v>
      </c>
      <c r="BQ179" s="5">
        <v>2</v>
      </c>
      <c r="BR179" s="5">
        <v>7</v>
      </c>
      <c r="BS179" s="5">
        <v>6</v>
      </c>
      <c r="BT179" s="5">
        <v>11</v>
      </c>
      <c r="BU179" s="5">
        <v>10</v>
      </c>
      <c r="BW179" t="s">
        <v>48</v>
      </c>
      <c r="BX179" s="5" t="s">
        <v>421</v>
      </c>
      <c r="BY179">
        <f t="shared" si="158"/>
        <v>23</v>
      </c>
      <c r="BZ179">
        <f t="shared" si="159"/>
        <v>1</v>
      </c>
      <c r="CA179" s="27">
        <f t="shared" si="160"/>
        <v>6.5</v>
      </c>
      <c r="CC179">
        <f t="shared" si="161"/>
        <v>1</v>
      </c>
      <c r="CD179">
        <f t="shared" si="161"/>
        <v>1</v>
      </c>
      <c r="CE179">
        <f t="shared" si="161"/>
        <v>1</v>
      </c>
      <c r="CF179">
        <f t="shared" si="161"/>
        <v>1</v>
      </c>
      <c r="CG179">
        <f t="shared" si="161"/>
        <v>0</v>
      </c>
      <c r="CH179">
        <f t="shared" si="161"/>
        <v>0</v>
      </c>
      <c r="CI179">
        <f t="shared" si="161"/>
        <v>1</v>
      </c>
      <c r="CJ179">
        <f t="shared" si="161"/>
        <v>0</v>
      </c>
      <c r="CK179">
        <f t="shared" si="161"/>
        <v>1</v>
      </c>
      <c r="CL179">
        <f t="shared" si="161"/>
        <v>1</v>
      </c>
      <c r="CM179" s="5" t="s">
        <v>393</v>
      </c>
      <c r="CO179">
        <f>MAX(AZ179:BI179)</f>
        <v>11.5</v>
      </c>
      <c r="CP179">
        <f>MIN(AZ179:BI179)</f>
        <v>1.5</v>
      </c>
      <c r="CQ179" s="27">
        <f>(CO179-CP179)/4+CP179</f>
        <v>4</v>
      </c>
      <c r="CR179"/>
      <c r="CS179">
        <f t="shared" si="162"/>
        <v>1</v>
      </c>
      <c r="CT179">
        <f t="shared" si="162"/>
        <v>1</v>
      </c>
      <c r="CU179">
        <f t="shared" si="162"/>
        <v>1</v>
      </c>
      <c r="CV179">
        <f t="shared" si="162"/>
        <v>1</v>
      </c>
      <c r="CW179">
        <f t="shared" si="162"/>
        <v>0</v>
      </c>
      <c r="CX179">
        <f t="shared" si="162"/>
        <v>0</v>
      </c>
      <c r="CY179">
        <f t="shared" si="162"/>
        <v>0</v>
      </c>
      <c r="CZ179">
        <f t="shared" si="162"/>
        <v>1</v>
      </c>
      <c r="DA179">
        <f t="shared" si="162"/>
        <v>1</v>
      </c>
      <c r="DB179">
        <f t="shared" si="162"/>
        <v>1</v>
      </c>
      <c r="DC179" s="8">
        <f t="shared" si="133"/>
        <v>7</v>
      </c>
      <c r="DD179" s="5" t="s">
        <v>393</v>
      </c>
      <c r="DE179" s="74">
        <v>463</v>
      </c>
      <c r="DF179" s="74"/>
      <c r="DG179" s="53"/>
      <c r="DH179" s="53"/>
      <c r="DI179" s="53"/>
      <c r="DJ179" s="53"/>
      <c r="DK179" s="53"/>
      <c r="DL179" s="53"/>
      <c r="EJ179" s="53"/>
      <c r="EK179" s="55"/>
      <c r="EN179" s="77"/>
    </row>
    <row r="180" spans="1:141" s="5" customFormat="1" ht="12.75">
      <c r="A180" s="53">
        <v>23</v>
      </c>
      <c r="B180" s="74">
        <v>463</v>
      </c>
      <c r="C180" t="s">
        <v>45</v>
      </c>
      <c r="D180" s="5" t="s">
        <v>342</v>
      </c>
      <c r="E180" t="s">
        <v>394</v>
      </c>
      <c r="F180" s="74">
        <v>9.1</v>
      </c>
      <c r="G180" s="74">
        <v>8.4</v>
      </c>
      <c r="H180" s="74">
        <v>440</v>
      </c>
      <c r="I180" s="74">
        <v>47</v>
      </c>
      <c r="J180" s="74"/>
      <c r="K180" s="77">
        <v>11.7</v>
      </c>
      <c r="L180" s="74">
        <v>4</v>
      </c>
      <c r="M180" s="77"/>
      <c r="N180" s="28">
        <f>(K180-K177)/K177</f>
        <v>0.6027397260273972</v>
      </c>
      <c r="O180" s="5">
        <v>24</v>
      </c>
      <c r="P180" s="28">
        <f>(O180-O177)/O177</f>
        <v>1.1818181818181819</v>
      </c>
      <c r="Q180" s="74">
        <v>2</v>
      </c>
      <c r="R180" s="12">
        <v>0</v>
      </c>
      <c r="S180" s="77">
        <v>14.9</v>
      </c>
      <c r="T180" s="28">
        <f>(S180-S177)/S177</f>
        <v>0.43269230769230765</v>
      </c>
      <c r="W180" s="5" t="s">
        <v>409</v>
      </c>
      <c r="X180" s="5" t="s">
        <v>409</v>
      </c>
      <c r="Y180" s="5" t="s">
        <v>409</v>
      </c>
      <c r="Z180" s="8">
        <v>0</v>
      </c>
      <c r="AA180" t="s">
        <v>394</v>
      </c>
      <c r="AC180" s="77">
        <v>71</v>
      </c>
      <c r="AD180" s="77">
        <v>89</v>
      </c>
      <c r="AE180" s="77">
        <v>72</v>
      </c>
      <c r="AF180" s="77">
        <v>53</v>
      </c>
      <c r="AG180" s="77">
        <v>15</v>
      </c>
      <c r="AH180" s="77">
        <v>13</v>
      </c>
      <c r="AI180" s="77">
        <v>17</v>
      </c>
      <c r="AJ180" s="77">
        <v>20</v>
      </c>
      <c r="AK180" s="77">
        <v>36</v>
      </c>
      <c r="AL180" s="77">
        <v>54</v>
      </c>
      <c r="AN180" s="5">
        <v>19</v>
      </c>
      <c r="AO180" s="5">
        <v>24</v>
      </c>
      <c r="AP180" s="5">
        <v>19</v>
      </c>
      <c r="AQ180" s="5">
        <v>13</v>
      </c>
      <c r="AR180" s="5">
        <v>3</v>
      </c>
      <c r="AS180" s="5">
        <v>3</v>
      </c>
      <c r="AT180" s="5">
        <v>4</v>
      </c>
      <c r="AU180" s="5">
        <v>5</v>
      </c>
      <c r="AV180" s="5">
        <v>10</v>
      </c>
      <c r="AW180" s="5">
        <v>15</v>
      </c>
      <c r="AX180"/>
      <c r="AY180"/>
      <c r="AZ180">
        <f t="shared" si="155"/>
        <v>19.25</v>
      </c>
      <c r="BA180">
        <f t="shared" si="156"/>
        <v>21.5</v>
      </c>
      <c r="BB180">
        <f t="shared" si="156"/>
        <v>18.75</v>
      </c>
      <c r="BC180">
        <f t="shared" si="156"/>
        <v>12</v>
      </c>
      <c r="BD180">
        <f t="shared" si="156"/>
        <v>5.5</v>
      </c>
      <c r="BE180">
        <f t="shared" si="156"/>
        <v>3.25</v>
      </c>
      <c r="BF180">
        <f t="shared" si="156"/>
        <v>4</v>
      </c>
      <c r="BG180">
        <f t="shared" si="156"/>
        <v>6</v>
      </c>
      <c r="BH180">
        <f t="shared" si="156"/>
        <v>10</v>
      </c>
      <c r="BI180">
        <f t="shared" si="157"/>
        <v>14.75</v>
      </c>
      <c r="BJ180"/>
      <c r="BL180" s="5">
        <v>16</v>
      </c>
      <c r="BM180" s="5">
        <v>20</v>
      </c>
      <c r="BN180" s="5">
        <v>16</v>
      </c>
      <c r="BO180" s="5">
        <v>12</v>
      </c>
      <c r="BP180" s="5">
        <v>3</v>
      </c>
      <c r="BQ180" s="5">
        <v>3</v>
      </c>
      <c r="BR180" s="5">
        <v>4</v>
      </c>
      <c r="BS180" s="5">
        <v>5</v>
      </c>
      <c r="BT180" s="5">
        <v>8</v>
      </c>
      <c r="BU180" s="5">
        <v>12</v>
      </c>
      <c r="BW180" t="s">
        <v>48</v>
      </c>
      <c r="BX180" s="5" t="s">
        <v>421</v>
      </c>
      <c r="BY180">
        <f t="shared" si="158"/>
        <v>20</v>
      </c>
      <c r="BZ180">
        <f t="shared" si="159"/>
        <v>3</v>
      </c>
      <c r="CA180" s="27">
        <f t="shared" si="160"/>
        <v>7.25</v>
      </c>
      <c r="CC180">
        <f t="shared" si="161"/>
        <v>1</v>
      </c>
      <c r="CD180">
        <f t="shared" si="161"/>
        <v>1</v>
      </c>
      <c r="CE180">
        <f t="shared" si="161"/>
        <v>1</v>
      </c>
      <c r="CF180">
        <f t="shared" si="161"/>
        <v>1</v>
      </c>
      <c r="CG180">
        <f t="shared" si="161"/>
        <v>0</v>
      </c>
      <c r="CH180">
        <f t="shared" si="161"/>
        <v>0</v>
      </c>
      <c r="CI180">
        <f t="shared" si="161"/>
        <v>0</v>
      </c>
      <c r="CJ180">
        <f t="shared" si="161"/>
        <v>0</v>
      </c>
      <c r="CK180">
        <f t="shared" si="161"/>
        <v>1</v>
      </c>
      <c r="CL180">
        <f t="shared" si="161"/>
        <v>1</v>
      </c>
      <c r="CM180" t="s">
        <v>394</v>
      </c>
      <c r="CO180">
        <f>MAX(AZ180:BI180)</f>
        <v>21.5</v>
      </c>
      <c r="CP180">
        <f>MIN(AZ180:BI180)</f>
        <v>3.25</v>
      </c>
      <c r="CQ180" s="27">
        <f>(CO180-CP180)/4+CP180</f>
        <v>7.8125</v>
      </c>
      <c r="CR180"/>
      <c r="CS180">
        <f t="shared" si="162"/>
        <v>1</v>
      </c>
      <c r="CT180">
        <f t="shared" si="162"/>
        <v>1</v>
      </c>
      <c r="CU180">
        <f t="shared" si="162"/>
        <v>1</v>
      </c>
      <c r="CV180">
        <f t="shared" si="162"/>
        <v>1</v>
      </c>
      <c r="CW180">
        <f t="shared" si="162"/>
        <v>0</v>
      </c>
      <c r="CX180">
        <f t="shared" si="162"/>
        <v>0</v>
      </c>
      <c r="CY180">
        <f t="shared" si="162"/>
        <v>0</v>
      </c>
      <c r="CZ180">
        <f t="shared" si="162"/>
        <v>0</v>
      </c>
      <c r="DA180">
        <f t="shared" si="162"/>
        <v>1</v>
      </c>
      <c r="DB180">
        <f t="shared" si="162"/>
        <v>1</v>
      </c>
      <c r="DC180" s="8">
        <f t="shared" si="133"/>
        <v>6</v>
      </c>
      <c r="DD180" t="s">
        <v>394</v>
      </c>
      <c r="DE180" s="74">
        <v>463</v>
      </c>
      <c r="DF180" s="74"/>
      <c r="DG180" s="53"/>
      <c r="DH180" s="53"/>
      <c r="DI180" s="53"/>
      <c r="DJ180" s="53"/>
      <c r="DK180" s="53"/>
      <c r="DL180" s="53"/>
      <c r="EJ180" s="53"/>
      <c r="EK180" s="55"/>
    </row>
    <row r="181" spans="1:141" s="5" customFormat="1" ht="12.75">
      <c r="A181" s="33"/>
      <c r="B181" s="76"/>
      <c r="C181" s="3"/>
      <c r="D181" s="3"/>
      <c r="E181" s="3"/>
      <c r="F181" s="33"/>
      <c r="G181" s="33"/>
      <c r="H181" s="33"/>
      <c r="I181" s="33"/>
      <c r="J181" s="33"/>
      <c r="K181" s="3"/>
      <c r="L181" s="33"/>
      <c r="M181" s="3"/>
      <c r="N181" s="88"/>
      <c r="O181" s="3" t="s">
        <v>51</v>
      </c>
      <c r="P181" s="88"/>
      <c r="Q181" s="33"/>
      <c r="R181" s="36"/>
      <c r="S181" s="3"/>
      <c r="T181" s="88"/>
      <c r="U181" s="3"/>
      <c r="V181" s="3"/>
      <c r="W181" s="3"/>
      <c r="X181" s="3"/>
      <c r="Y181" s="3"/>
      <c r="Z181" s="3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87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8" t="s">
        <v>51</v>
      </c>
      <c r="DD181" s="3"/>
      <c r="DE181" s="76"/>
      <c r="DF181" s="76"/>
      <c r="DG181" s="53"/>
      <c r="DH181" s="53"/>
      <c r="DI181" s="53"/>
      <c r="DJ181" s="53"/>
      <c r="DK181" s="53"/>
      <c r="DL181" s="53"/>
      <c r="EJ181" s="53"/>
      <c r="EK181" s="55"/>
    </row>
    <row r="182" spans="1:116" s="5" customFormat="1" ht="12.75">
      <c r="A182" s="53"/>
      <c r="B182" s="74"/>
      <c r="F182" s="53"/>
      <c r="G182" s="53"/>
      <c r="H182" s="53"/>
      <c r="I182" s="53"/>
      <c r="J182" s="53"/>
      <c r="K182" s="77"/>
      <c r="L182" s="53"/>
      <c r="N182" s="11"/>
      <c r="O182" s="5" t="s">
        <v>51</v>
      </c>
      <c r="P182" s="11"/>
      <c r="Q182" s="53"/>
      <c r="R182" s="57"/>
      <c r="T182" s="11"/>
      <c r="Z182" s="53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CA182" s="90"/>
      <c r="DC182" s="8">
        <v>464</v>
      </c>
      <c r="DE182" s="74"/>
      <c r="DF182" s="74"/>
      <c r="DG182" s="53"/>
      <c r="DH182" s="53"/>
      <c r="DI182" s="53"/>
      <c r="DJ182" s="53"/>
      <c r="DK182" s="53"/>
      <c r="DL182" s="53"/>
    </row>
    <row r="183" spans="1:116" s="5" customFormat="1" ht="12.75">
      <c r="A183" s="53">
        <v>24</v>
      </c>
      <c r="B183" s="74">
        <v>464</v>
      </c>
      <c r="C183" t="s">
        <v>45</v>
      </c>
      <c r="D183" s="5" t="s">
        <v>345</v>
      </c>
      <c r="E183" t="s">
        <v>47</v>
      </c>
      <c r="F183" s="53">
        <v>17.2</v>
      </c>
      <c r="G183" s="53">
        <v>0.3</v>
      </c>
      <c r="H183" s="74">
        <v>712</v>
      </c>
      <c r="I183" s="74">
        <v>70</v>
      </c>
      <c r="J183" s="74"/>
      <c r="K183" s="77">
        <v>13.6</v>
      </c>
      <c r="L183" s="74">
        <v>3</v>
      </c>
      <c r="M183" s="23">
        <f>(K183-F183)/F183</f>
        <v>-0.20930232558139533</v>
      </c>
      <c r="N183" s="91"/>
      <c r="O183" s="5">
        <v>27</v>
      </c>
      <c r="P183" s="11"/>
      <c r="Q183" s="74">
        <v>10</v>
      </c>
      <c r="R183" s="92"/>
      <c r="S183" s="77">
        <v>13.1</v>
      </c>
      <c r="T183" s="91"/>
      <c r="Z183" s="53"/>
      <c r="AA183" t="s">
        <v>47</v>
      </c>
      <c r="AC183" s="77">
        <v>107</v>
      </c>
      <c r="AD183" s="77">
        <v>109</v>
      </c>
      <c r="AE183" s="77">
        <v>84</v>
      </c>
      <c r="AF183" s="77">
        <v>77</v>
      </c>
      <c r="AG183" s="77">
        <v>37</v>
      </c>
      <c r="AH183" s="77">
        <v>21</v>
      </c>
      <c r="AI183" s="77">
        <v>22</v>
      </c>
      <c r="AJ183" s="77">
        <v>33</v>
      </c>
      <c r="AK183" s="77">
        <v>79</v>
      </c>
      <c r="AL183" s="77">
        <v>143</v>
      </c>
      <c r="AN183" s="77">
        <v>19</v>
      </c>
      <c r="AO183" s="77">
        <v>20</v>
      </c>
      <c r="AP183" s="77">
        <v>16</v>
      </c>
      <c r="AQ183" s="77">
        <v>14</v>
      </c>
      <c r="AR183" s="77">
        <v>6</v>
      </c>
      <c r="AS183" s="77">
        <v>4</v>
      </c>
      <c r="AT183" s="77">
        <v>4</v>
      </c>
      <c r="AU183" s="77">
        <v>6</v>
      </c>
      <c r="AV183" s="77">
        <v>15</v>
      </c>
      <c r="AW183" s="77">
        <v>27</v>
      </c>
      <c r="AX183"/>
      <c r="AY183"/>
      <c r="AZ183">
        <f>(AW183+2*AN183+AO183)/4</f>
        <v>21.25</v>
      </c>
      <c r="BA183">
        <f aca="true" t="shared" si="163" ref="BA183:BH186">(AN183+2*AO183+AP183)/4</f>
        <v>18.75</v>
      </c>
      <c r="BB183">
        <f t="shared" si="163"/>
        <v>16.5</v>
      </c>
      <c r="BC183">
        <f t="shared" si="163"/>
        <v>12.5</v>
      </c>
      <c r="BD183">
        <f t="shared" si="163"/>
        <v>7.5</v>
      </c>
      <c r="BE183">
        <f t="shared" si="163"/>
        <v>4.5</v>
      </c>
      <c r="BF183">
        <f t="shared" si="163"/>
        <v>4.5</v>
      </c>
      <c r="BG183">
        <f t="shared" si="163"/>
        <v>7.75</v>
      </c>
      <c r="BH183">
        <f t="shared" si="163"/>
        <v>15.75</v>
      </c>
      <c r="BI183">
        <f>(AV183+2*AW183+AN183)/4</f>
        <v>22</v>
      </c>
      <c r="BJ183"/>
      <c r="BL183" s="5">
        <v>15</v>
      </c>
      <c r="BM183" s="5">
        <v>15</v>
      </c>
      <c r="BN183" s="5">
        <v>12</v>
      </c>
      <c r="BO183" s="5">
        <v>11</v>
      </c>
      <c r="BP183" s="5">
        <v>5</v>
      </c>
      <c r="BQ183" s="5">
        <v>3</v>
      </c>
      <c r="BR183" s="5">
        <v>3</v>
      </c>
      <c r="BS183" s="5">
        <v>5</v>
      </c>
      <c r="BT183" s="5">
        <v>11</v>
      </c>
      <c r="BU183" s="5">
        <v>20</v>
      </c>
      <c r="BW183" t="s">
        <v>48</v>
      </c>
      <c r="BX183" s="5" t="s">
        <v>60</v>
      </c>
      <c r="BY183">
        <f>MAX(BL183:BU183)</f>
        <v>20</v>
      </c>
      <c r="BZ183">
        <f>MIN(BL183:BU183)</f>
        <v>3</v>
      </c>
      <c r="CA183" s="27">
        <f>(BY183-BZ183)/4+BZ183</f>
        <v>7.25</v>
      </c>
      <c r="CC183">
        <f aca="true" t="shared" si="164" ref="CC183:CL186">IF(BL183&gt;$CA183,1,0)</f>
        <v>1</v>
      </c>
      <c r="CD183">
        <f t="shared" si="164"/>
        <v>1</v>
      </c>
      <c r="CE183">
        <f t="shared" si="164"/>
        <v>1</v>
      </c>
      <c r="CF183">
        <f t="shared" si="164"/>
        <v>1</v>
      </c>
      <c r="CG183">
        <f t="shared" si="164"/>
        <v>0</v>
      </c>
      <c r="CH183">
        <f t="shared" si="164"/>
        <v>0</v>
      </c>
      <c r="CI183">
        <f t="shared" si="164"/>
        <v>0</v>
      </c>
      <c r="CJ183">
        <f t="shared" si="164"/>
        <v>0</v>
      </c>
      <c r="CK183">
        <f t="shared" si="164"/>
        <v>1</v>
      </c>
      <c r="CL183">
        <f t="shared" si="164"/>
        <v>1</v>
      </c>
      <c r="CM183" t="s">
        <v>47</v>
      </c>
      <c r="CN183" s="5" t="s">
        <v>60</v>
      </c>
      <c r="CO183">
        <f>MAX(AZ183:BI183)</f>
        <v>22</v>
      </c>
      <c r="CP183">
        <f>MIN(AZ183:BI183)</f>
        <v>4.5</v>
      </c>
      <c r="CQ183" s="27">
        <f>(CO183-CP183)/4+CP183</f>
        <v>8.875</v>
      </c>
      <c r="CR183"/>
      <c r="CS183">
        <f aca="true" t="shared" si="165" ref="CS183:DB186">IF(AZ183&gt;$CQ183,1,0)</f>
        <v>1</v>
      </c>
      <c r="CT183">
        <f t="shared" si="165"/>
        <v>1</v>
      </c>
      <c r="CU183">
        <f t="shared" si="165"/>
        <v>1</v>
      </c>
      <c r="CV183">
        <f t="shared" si="165"/>
        <v>1</v>
      </c>
      <c r="CW183">
        <f t="shared" si="165"/>
        <v>0</v>
      </c>
      <c r="CX183">
        <f t="shared" si="165"/>
        <v>0</v>
      </c>
      <c r="CY183">
        <f t="shared" si="165"/>
        <v>0</v>
      </c>
      <c r="CZ183">
        <f t="shared" si="165"/>
        <v>0</v>
      </c>
      <c r="DA183">
        <f t="shared" si="165"/>
        <v>1</v>
      </c>
      <c r="DB183">
        <f t="shared" si="165"/>
        <v>1</v>
      </c>
      <c r="DC183" s="8">
        <f t="shared" si="133"/>
        <v>6</v>
      </c>
      <c r="DD183" t="s">
        <v>47</v>
      </c>
      <c r="DE183" s="74">
        <v>464</v>
      </c>
      <c r="DF183" s="74"/>
      <c r="DG183" s="53"/>
      <c r="DH183" s="53"/>
      <c r="DI183" s="53"/>
      <c r="DJ183" s="53"/>
      <c r="DK183" s="53"/>
      <c r="DL183" s="53"/>
    </row>
    <row r="184" spans="1:116" s="5" customFormat="1" ht="12.75">
      <c r="A184" s="53">
        <v>24</v>
      </c>
      <c r="B184" s="74">
        <v>464</v>
      </c>
      <c r="C184" t="s">
        <v>45</v>
      </c>
      <c r="D184" s="5" t="s">
        <v>345</v>
      </c>
      <c r="E184" t="s">
        <v>131</v>
      </c>
      <c r="F184" s="53">
        <v>17.2</v>
      </c>
      <c r="G184" s="53">
        <v>0.3</v>
      </c>
      <c r="H184" s="74">
        <v>1315</v>
      </c>
      <c r="I184" s="74">
        <v>80</v>
      </c>
      <c r="J184" s="74"/>
      <c r="K184" s="77">
        <v>20.6</v>
      </c>
      <c r="L184" s="74">
        <v>5</v>
      </c>
      <c r="M184" s="77"/>
      <c r="N184" s="28">
        <f>(K184-K183)/K183</f>
        <v>0.5147058823529413</v>
      </c>
      <c r="O184" s="5">
        <v>50</v>
      </c>
      <c r="P184" s="28">
        <f>(O184-O183)/O183</f>
        <v>0.8518518518518519</v>
      </c>
      <c r="Q184" s="74">
        <v>1</v>
      </c>
      <c r="R184" s="12">
        <v>1</v>
      </c>
      <c r="S184" s="77">
        <v>16.5</v>
      </c>
      <c r="T184" s="28">
        <f>(S184-S183)/S183</f>
        <v>0.25954198473282447</v>
      </c>
      <c r="W184" s="38" t="s">
        <v>195</v>
      </c>
      <c r="X184" s="38" t="s">
        <v>195</v>
      </c>
      <c r="Y184" s="38" t="s">
        <v>195</v>
      </c>
      <c r="Z184" s="8">
        <v>0</v>
      </c>
      <c r="AA184" t="s">
        <v>131</v>
      </c>
      <c r="AC184" s="77">
        <v>311</v>
      </c>
      <c r="AD184" s="77">
        <v>118</v>
      </c>
      <c r="AE184" s="77">
        <v>68</v>
      </c>
      <c r="AF184" s="77">
        <v>98</v>
      </c>
      <c r="AG184" s="77">
        <v>75</v>
      </c>
      <c r="AH184" s="77">
        <v>54</v>
      </c>
      <c r="AI184" s="77">
        <v>52</v>
      </c>
      <c r="AJ184" s="77">
        <v>57</v>
      </c>
      <c r="AK184" s="77">
        <v>190</v>
      </c>
      <c r="AL184" s="77">
        <v>292</v>
      </c>
      <c r="AN184" s="77">
        <v>50</v>
      </c>
      <c r="AO184" s="77">
        <v>19</v>
      </c>
      <c r="AP184" s="77">
        <v>11</v>
      </c>
      <c r="AQ184" s="77">
        <v>16</v>
      </c>
      <c r="AR184" s="77">
        <v>12</v>
      </c>
      <c r="AS184" s="77">
        <v>9</v>
      </c>
      <c r="AT184" s="77">
        <v>8</v>
      </c>
      <c r="AU184" s="77">
        <v>9</v>
      </c>
      <c r="AV184" s="77">
        <v>31</v>
      </c>
      <c r="AW184" s="77">
        <v>47</v>
      </c>
      <c r="AX184"/>
      <c r="AY184"/>
      <c r="AZ184">
        <f>(AW184+2*AN184+AO184)/4</f>
        <v>41.5</v>
      </c>
      <c r="BA184">
        <f t="shared" si="163"/>
        <v>24.75</v>
      </c>
      <c r="BB184">
        <f t="shared" si="163"/>
        <v>14.25</v>
      </c>
      <c r="BC184">
        <f t="shared" si="163"/>
        <v>13.75</v>
      </c>
      <c r="BD184">
        <f t="shared" si="163"/>
        <v>12.25</v>
      </c>
      <c r="BE184">
        <f t="shared" si="163"/>
        <v>9.5</v>
      </c>
      <c r="BF184">
        <f t="shared" si="163"/>
        <v>8.5</v>
      </c>
      <c r="BG184">
        <f t="shared" si="163"/>
        <v>14.25</v>
      </c>
      <c r="BH184">
        <f t="shared" si="163"/>
        <v>29.5</v>
      </c>
      <c r="BI184">
        <f>(AV184+2*AW184+AN184)/4</f>
        <v>43.75</v>
      </c>
      <c r="BJ184"/>
      <c r="BL184" s="5">
        <v>24</v>
      </c>
      <c r="BM184" s="5">
        <v>9</v>
      </c>
      <c r="BN184" s="5">
        <v>5</v>
      </c>
      <c r="BO184" s="5">
        <v>7</v>
      </c>
      <c r="BP184" s="5">
        <v>6</v>
      </c>
      <c r="BQ184" s="5">
        <v>4</v>
      </c>
      <c r="BR184" s="5">
        <v>4</v>
      </c>
      <c r="BS184" s="5">
        <v>4</v>
      </c>
      <c r="BT184" s="5">
        <v>14</v>
      </c>
      <c r="BU184" s="5">
        <v>22</v>
      </c>
      <c r="BW184" t="s">
        <v>48</v>
      </c>
      <c r="BX184" s="5" t="s">
        <v>60</v>
      </c>
      <c r="BY184">
        <f>MAX(BL184:BU184)</f>
        <v>24</v>
      </c>
      <c r="BZ184">
        <f>MIN(BL184:BU184)</f>
        <v>4</v>
      </c>
      <c r="CA184" s="27">
        <f>(BY184-BZ184)/4+BZ184</f>
        <v>9</v>
      </c>
      <c r="CC184">
        <f t="shared" si="164"/>
        <v>1</v>
      </c>
      <c r="CD184">
        <f t="shared" si="164"/>
        <v>0</v>
      </c>
      <c r="CE184">
        <f t="shared" si="164"/>
        <v>0</v>
      </c>
      <c r="CF184">
        <f t="shared" si="164"/>
        <v>0</v>
      </c>
      <c r="CG184">
        <f t="shared" si="164"/>
        <v>0</v>
      </c>
      <c r="CH184">
        <f t="shared" si="164"/>
        <v>0</v>
      </c>
      <c r="CI184">
        <f t="shared" si="164"/>
        <v>0</v>
      </c>
      <c r="CJ184">
        <f t="shared" si="164"/>
        <v>0</v>
      </c>
      <c r="CK184">
        <f t="shared" si="164"/>
        <v>1</v>
      </c>
      <c r="CL184">
        <f t="shared" si="164"/>
        <v>1</v>
      </c>
      <c r="CM184" t="s">
        <v>131</v>
      </c>
      <c r="CO184">
        <f>MAX(AZ184:BI184)</f>
        <v>43.75</v>
      </c>
      <c r="CP184">
        <f>MIN(AZ184:BI184)</f>
        <v>8.5</v>
      </c>
      <c r="CQ184" s="27">
        <f>(CO184-CP184)/4+CP184</f>
        <v>17.3125</v>
      </c>
      <c r="CR184"/>
      <c r="CS184">
        <f t="shared" si="165"/>
        <v>1</v>
      </c>
      <c r="CT184">
        <f t="shared" si="165"/>
        <v>1</v>
      </c>
      <c r="CU184">
        <f t="shared" si="165"/>
        <v>0</v>
      </c>
      <c r="CV184">
        <f t="shared" si="165"/>
        <v>0</v>
      </c>
      <c r="CW184">
        <f t="shared" si="165"/>
        <v>0</v>
      </c>
      <c r="CX184">
        <f t="shared" si="165"/>
        <v>0</v>
      </c>
      <c r="CY184">
        <f t="shared" si="165"/>
        <v>0</v>
      </c>
      <c r="CZ184">
        <f t="shared" si="165"/>
        <v>0</v>
      </c>
      <c r="DA184">
        <f t="shared" si="165"/>
        <v>1</v>
      </c>
      <c r="DB184">
        <f t="shared" si="165"/>
        <v>1</v>
      </c>
      <c r="DC184" s="8">
        <f t="shared" si="133"/>
        <v>4</v>
      </c>
      <c r="DD184" t="s">
        <v>131</v>
      </c>
      <c r="DE184" s="74">
        <v>464</v>
      </c>
      <c r="DF184" s="74"/>
      <c r="DG184" s="53"/>
      <c r="DH184" s="53"/>
      <c r="DI184" s="53"/>
      <c r="DJ184" s="53"/>
      <c r="DK184" s="53"/>
      <c r="DL184" s="53"/>
    </row>
    <row r="185" spans="1:116" s="5" customFormat="1" ht="12.75">
      <c r="A185" s="53">
        <v>24</v>
      </c>
      <c r="B185" s="74">
        <v>464</v>
      </c>
      <c r="C185" t="s">
        <v>45</v>
      </c>
      <c r="D185" s="5" t="s">
        <v>346</v>
      </c>
      <c r="E185" s="5" t="s">
        <v>393</v>
      </c>
      <c r="F185" s="53">
        <v>29.4</v>
      </c>
      <c r="G185" s="53">
        <v>0.8</v>
      </c>
      <c r="H185" s="74">
        <v>397</v>
      </c>
      <c r="I185" s="74">
        <v>36</v>
      </c>
      <c r="J185" s="74"/>
      <c r="K185" s="77">
        <v>15.2</v>
      </c>
      <c r="L185" s="74">
        <v>4</v>
      </c>
      <c r="M185" s="77"/>
      <c r="N185" s="28">
        <f>(K185-K183)/K183</f>
        <v>0.11764705882352938</v>
      </c>
      <c r="O185" s="5">
        <v>45</v>
      </c>
      <c r="P185" s="28">
        <f>(O185-O183)/O183</f>
        <v>0.6666666666666666</v>
      </c>
      <c r="Q185" s="74">
        <v>10</v>
      </c>
      <c r="R185" s="12">
        <v>0</v>
      </c>
      <c r="S185" s="77">
        <v>24</v>
      </c>
      <c r="T185" s="28">
        <f>(S185-S183)/S183</f>
        <v>0.8320610687022901</v>
      </c>
      <c r="W185" s="5" t="s">
        <v>232</v>
      </c>
      <c r="X185" s="5" t="s">
        <v>198</v>
      </c>
      <c r="Y185" s="39" t="s">
        <v>197</v>
      </c>
      <c r="Z185" s="8">
        <v>0</v>
      </c>
      <c r="AA185" s="5" t="s">
        <v>393</v>
      </c>
      <c r="AC185" s="77">
        <v>89</v>
      </c>
      <c r="AD185" s="77">
        <v>10</v>
      </c>
      <c r="AE185" s="77">
        <v>13</v>
      </c>
      <c r="AF185" s="77">
        <v>46</v>
      </c>
      <c r="AG185" s="77">
        <v>18</v>
      </c>
      <c r="AH185" s="77">
        <v>3</v>
      </c>
      <c r="AI185" s="77">
        <v>0</v>
      </c>
      <c r="AJ185" s="77">
        <v>18</v>
      </c>
      <c r="AK185" s="77">
        <v>86</v>
      </c>
      <c r="AL185" s="77">
        <v>114</v>
      </c>
      <c r="AN185" s="5">
        <v>36</v>
      </c>
      <c r="AO185" s="5">
        <v>4</v>
      </c>
      <c r="AP185" s="5">
        <v>6</v>
      </c>
      <c r="AQ185" s="5">
        <v>18</v>
      </c>
      <c r="AR185" s="5">
        <v>7</v>
      </c>
      <c r="AS185" s="5">
        <v>1</v>
      </c>
      <c r="AT185" s="5">
        <v>0</v>
      </c>
      <c r="AU185" s="5">
        <v>7</v>
      </c>
      <c r="AV185" s="5">
        <v>34</v>
      </c>
      <c r="AW185" s="5">
        <v>45</v>
      </c>
      <c r="AX185"/>
      <c r="AY185"/>
      <c r="AZ185">
        <f>(AW185+2*AN185+AO185)/4</f>
        <v>30.25</v>
      </c>
      <c r="BA185">
        <f t="shared" si="163"/>
        <v>12.5</v>
      </c>
      <c r="BB185">
        <f t="shared" si="163"/>
        <v>8.5</v>
      </c>
      <c r="BC185">
        <f t="shared" si="163"/>
        <v>12.25</v>
      </c>
      <c r="BD185">
        <f t="shared" si="163"/>
        <v>8.25</v>
      </c>
      <c r="BE185">
        <f t="shared" si="163"/>
        <v>2.25</v>
      </c>
      <c r="BF185">
        <f t="shared" si="163"/>
        <v>2</v>
      </c>
      <c r="BG185">
        <f t="shared" si="163"/>
        <v>12</v>
      </c>
      <c r="BH185">
        <f t="shared" si="163"/>
        <v>30</v>
      </c>
      <c r="BI185">
        <f>(AV185+2*AW185+AN185)/4</f>
        <v>40</v>
      </c>
      <c r="BJ185"/>
      <c r="BL185" s="5">
        <v>22</v>
      </c>
      <c r="BM185" s="5">
        <v>3</v>
      </c>
      <c r="BN185" s="5">
        <v>3</v>
      </c>
      <c r="BO185" s="5">
        <v>12</v>
      </c>
      <c r="BP185" s="5">
        <v>5</v>
      </c>
      <c r="BQ185" s="5">
        <v>1</v>
      </c>
      <c r="BR185" s="5">
        <v>0</v>
      </c>
      <c r="BS185" s="5">
        <v>5</v>
      </c>
      <c r="BT185" s="5">
        <v>22</v>
      </c>
      <c r="BU185" s="5">
        <v>29</v>
      </c>
      <c r="BW185" t="s">
        <v>48</v>
      </c>
      <c r="BX185" s="5" t="s">
        <v>60</v>
      </c>
      <c r="BY185">
        <f>MAX(BL185:BU185)</f>
        <v>29</v>
      </c>
      <c r="BZ185">
        <f>MIN(BL185:BU185)</f>
        <v>0</v>
      </c>
      <c r="CA185" s="27">
        <f>(BY185-BZ185)/4+BZ185</f>
        <v>7.25</v>
      </c>
      <c r="CC185">
        <f t="shared" si="164"/>
        <v>1</v>
      </c>
      <c r="CD185">
        <f t="shared" si="164"/>
        <v>0</v>
      </c>
      <c r="CE185">
        <f t="shared" si="164"/>
        <v>0</v>
      </c>
      <c r="CF185">
        <f t="shared" si="164"/>
        <v>1</v>
      </c>
      <c r="CG185">
        <f t="shared" si="164"/>
        <v>0</v>
      </c>
      <c r="CH185">
        <f t="shared" si="164"/>
        <v>0</v>
      </c>
      <c r="CI185">
        <f t="shared" si="164"/>
        <v>0</v>
      </c>
      <c r="CJ185">
        <f t="shared" si="164"/>
        <v>0</v>
      </c>
      <c r="CK185">
        <f t="shared" si="164"/>
        <v>1</v>
      </c>
      <c r="CL185">
        <f t="shared" si="164"/>
        <v>1</v>
      </c>
      <c r="CM185" s="5" t="s">
        <v>393</v>
      </c>
      <c r="CO185">
        <f>MAX(AZ185:BI185)</f>
        <v>40</v>
      </c>
      <c r="CP185">
        <f>MIN(AZ185:BI185)</f>
        <v>2</v>
      </c>
      <c r="CQ185" s="27">
        <f>(CO185-CP185)/4+CP185</f>
        <v>11.5</v>
      </c>
      <c r="CR185"/>
      <c r="CS185">
        <f t="shared" si="165"/>
        <v>1</v>
      </c>
      <c r="CT185">
        <f t="shared" si="165"/>
        <v>1</v>
      </c>
      <c r="CU185">
        <f t="shared" si="165"/>
        <v>0</v>
      </c>
      <c r="CV185">
        <f t="shared" si="165"/>
        <v>1</v>
      </c>
      <c r="CW185">
        <f t="shared" si="165"/>
        <v>0</v>
      </c>
      <c r="CX185">
        <f t="shared" si="165"/>
        <v>0</v>
      </c>
      <c r="CY185">
        <f t="shared" si="165"/>
        <v>0</v>
      </c>
      <c r="CZ185">
        <f t="shared" si="165"/>
        <v>1</v>
      </c>
      <c r="DA185">
        <f t="shared" si="165"/>
        <v>1</v>
      </c>
      <c r="DB185">
        <f t="shared" si="165"/>
        <v>1</v>
      </c>
      <c r="DC185" s="8">
        <f t="shared" si="133"/>
        <v>6</v>
      </c>
      <c r="DD185" s="5" t="s">
        <v>393</v>
      </c>
      <c r="DE185" s="74">
        <v>464</v>
      </c>
      <c r="DF185" s="74"/>
      <c r="DG185" s="53"/>
      <c r="DH185" s="53"/>
      <c r="DI185" s="53"/>
      <c r="DJ185" s="53"/>
      <c r="DK185" s="53"/>
      <c r="DL185" s="53"/>
    </row>
    <row r="186" spans="1:116" s="5" customFormat="1" ht="12.75">
      <c r="A186" s="53">
        <v>24</v>
      </c>
      <c r="B186" s="74">
        <v>464</v>
      </c>
      <c r="C186" t="s">
        <v>45</v>
      </c>
      <c r="D186" s="77" t="s">
        <v>347</v>
      </c>
      <c r="E186" t="s">
        <v>394</v>
      </c>
      <c r="F186" s="74">
        <v>15</v>
      </c>
      <c r="G186" s="74">
        <v>0.6</v>
      </c>
      <c r="H186" s="74">
        <v>547</v>
      </c>
      <c r="I186" s="74">
        <v>50</v>
      </c>
      <c r="J186" s="74"/>
      <c r="K186" s="77">
        <v>14.2</v>
      </c>
      <c r="L186" s="74">
        <v>4</v>
      </c>
      <c r="M186" s="77"/>
      <c r="N186" s="28">
        <f>(K186-K183)/K183</f>
        <v>0.044117647058823505</v>
      </c>
      <c r="O186" s="5">
        <v>48</v>
      </c>
      <c r="P186" s="28">
        <f>(O186-O183)/O183</f>
        <v>0.7777777777777778</v>
      </c>
      <c r="Q186" s="74">
        <v>10</v>
      </c>
      <c r="R186" s="12">
        <v>0</v>
      </c>
      <c r="S186" s="77">
        <v>25.3</v>
      </c>
      <c r="T186" s="28">
        <f>(S186-S183)/S183</f>
        <v>0.9312977099236642</v>
      </c>
      <c r="W186" s="53">
        <v>0</v>
      </c>
      <c r="X186" s="5" t="s">
        <v>198</v>
      </c>
      <c r="Y186" s="5" t="s">
        <v>407</v>
      </c>
      <c r="Z186" s="8">
        <v>0</v>
      </c>
      <c r="AA186" t="s">
        <v>394</v>
      </c>
      <c r="AC186" s="77">
        <v>122</v>
      </c>
      <c r="AD186" s="77">
        <v>19</v>
      </c>
      <c r="AE186" s="77">
        <v>13</v>
      </c>
      <c r="AF186" s="77">
        <v>49</v>
      </c>
      <c r="AG186" s="77">
        <v>36</v>
      </c>
      <c r="AH186" s="77">
        <v>7</v>
      </c>
      <c r="AI186" s="77">
        <v>3</v>
      </c>
      <c r="AJ186" s="77">
        <v>20</v>
      </c>
      <c r="AK186" s="77">
        <v>91</v>
      </c>
      <c r="AL186" s="77">
        <v>87</v>
      </c>
      <c r="AN186" s="77">
        <v>32</v>
      </c>
      <c r="AO186" s="77">
        <v>5</v>
      </c>
      <c r="AP186" s="77">
        <v>3</v>
      </c>
      <c r="AQ186" s="77">
        <v>12</v>
      </c>
      <c r="AR186" s="77">
        <v>9</v>
      </c>
      <c r="AS186" s="77">
        <v>1</v>
      </c>
      <c r="AT186" s="77">
        <v>0</v>
      </c>
      <c r="AU186" s="77">
        <v>5</v>
      </c>
      <c r="AV186" s="77">
        <v>24</v>
      </c>
      <c r="AW186" s="77">
        <v>48</v>
      </c>
      <c r="AX186"/>
      <c r="AY186"/>
      <c r="AZ186">
        <f>(AW186+2*AN186+AO186)/4</f>
        <v>29.25</v>
      </c>
      <c r="BA186">
        <f t="shared" si="163"/>
        <v>11.25</v>
      </c>
      <c r="BB186">
        <f t="shared" si="163"/>
        <v>5.75</v>
      </c>
      <c r="BC186">
        <f t="shared" si="163"/>
        <v>9</v>
      </c>
      <c r="BD186">
        <f t="shared" si="163"/>
        <v>7.75</v>
      </c>
      <c r="BE186">
        <f t="shared" si="163"/>
        <v>2.75</v>
      </c>
      <c r="BF186">
        <f t="shared" si="163"/>
        <v>1.5</v>
      </c>
      <c r="BG186">
        <f t="shared" si="163"/>
        <v>8.5</v>
      </c>
      <c r="BH186">
        <f t="shared" si="163"/>
        <v>25.25</v>
      </c>
      <c r="BI186">
        <f>(AV186+2*AW186+AN186)/4</f>
        <v>38</v>
      </c>
      <c r="BJ186"/>
      <c r="BL186" s="5">
        <v>22</v>
      </c>
      <c r="BM186" s="5">
        <v>3</v>
      </c>
      <c r="BN186" s="5">
        <v>2</v>
      </c>
      <c r="BO186" s="5">
        <v>9</v>
      </c>
      <c r="BP186" s="5">
        <v>7</v>
      </c>
      <c r="BQ186" s="5">
        <v>1</v>
      </c>
      <c r="BR186" s="5">
        <v>1</v>
      </c>
      <c r="BS186" s="5">
        <v>4</v>
      </c>
      <c r="BT186" s="5">
        <v>17</v>
      </c>
      <c r="BU186" s="5">
        <v>34</v>
      </c>
      <c r="BW186" t="s">
        <v>48</v>
      </c>
      <c r="BX186" s="5" t="s">
        <v>60</v>
      </c>
      <c r="BY186">
        <f>MAX(BL186:BU186)</f>
        <v>34</v>
      </c>
      <c r="BZ186">
        <f>MIN(BL186:BU186)</f>
        <v>1</v>
      </c>
      <c r="CA186" s="27">
        <f>(BY186-BZ186)/4+BZ186</f>
        <v>9.25</v>
      </c>
      <c r="CC186">
        <f t="shared" si="164"/>
        <v>1</v>
      </c>
      <c r="CD186">
        <f t="shared" si="164"/>
        <v>0</v>
      </c>
      <c r="CE186">
        <f t="shared" si="164"/>
        <v>0</v>
      </c>
      <c r="CF186">
        <f t="shared" si="164"/>
        <v>0</v>
      </c>
      <c r="CG186">
        <f t="shared" si="164"/>
        <v>0</v>
      </c>
      <c r="CH186">
        <f t="shared" si="164"/>
        <v>0</v>
      </c>
      <c r="CI186">
        <f t="shared" si="164"/>
        <v>0</v>
      </c>
      <c r="CJ186">
        <f t="shared" si="164"/>
        <v>0</v>
      </c>
      <c r="CK186">
        <f t="shared" si="164"/>
        <v>1</v>
      </c>
      <c r="CL186">
        <f t="shared" si="164"/>
        <v>1</v>
      </c>
      <c r="CM186" t="s">
        <v>394</v>
      </c>
      <c r="CO186">
        <f>MAX(AZ186:BI186)</f>
        <v>38</v>
      </c>
      <c r="CP186">
        <f>MIN(AZ186:BI186)</f>
        <v>1.5</v>
      </c>
      <c r="CQ186" s="27">
        <f>(CO186-CP186)/4+CP186</f>
        <v>10.625</v>
      </c>
      <c r="CR186"/>
      <c r="CS186">
        <f t="shared" si="165"/>
        <v>1</v>
      </c>
      <c r="CT186">
        <f t="shared" si="165"/>
        <v>1</v>
      </c>
      <c r="CU186">
        <f t="shared" si="165"/>
        <v>0</v>
      </c>
      <c r="CV186">
        <f t="shared" si="165"/>
        <v>0</v>
      </c>
      <c r="CW186">
        <f t="shared" si="165"/>
        <v>0</v>
      </c>
      <c r="CX186">
        <f t="shared" si="165"/>
        <v>0</v>
      </c>
      <c r="CY186">
        <f t="shared" si="165"/>
        <v>0</v>
      </c>
      <c r="CZ186">
        <f t="shared" si="165"/>
        <v>0</v>
      </c>
      <c r="DA186">
        <f t="shared" si="165"/>
        <v>1</v>
      </c>
      <c r="DB186">
        <f t="shared" si="165"/>
        <v>1</v>
      </c>
      <c r="DC186" s="8">
        <f t="shared" si="133"/>
        <v>4</v>
      </c>
      <c r="DD186" t="s">
        <v>394</v>
      </c>
      <c r="DE186" s="74">
        <v>464</v>
      </c>
      <c r="DF186" s="74"/>
      <c r="DG186" s="53"/>
      <c r="DH186" s="53"/>
      <c r="DI186" s="53"/>
      <c r="DJ186" s="53"/>
      <c r="DK186" s="53"/>
      <c r="DL186" s="53"/>
    </row>
    <row r="187" spans="1:116" s="5" customFormat="1" ht="12.75">
      <c r="A187" s="33"/>
      <c r="B187" s="33"/>
      <c r="C187" s="3"/>
      <c r="D187" s="3"/>
      <c r="E187" s="3"/>
      <c r="F187" s="33"/>
      <c r="G187" s="33"/>
      <c r="H187" s="33"/>
      <c r="I187" s="33"/>
      <c r="J187" s="33"/>
      <c r="K187" s="3"/>
      <c r="L187" s="33"/>
      <c r="M187" s="3"/>
      <c r="N187" s="88"/>
      <c r="O187" s="3" t="s">
        <v>51</v>
      </c>
      <c r="P187" s="88"/>
      <c r="Q187" s="33"/>
      <c r="R187" s="36"/>
      <c r="S187" s="3"/>
      <c r="T187" s="88"/>
      <c r="U187" s="3"/>
      <c r="V187" s="3"/>
      <c r="W187" s="3"/>
      <c r="X187" s="3"/>
      <c r="Y187" s="3"/>
      <c r="Z187" s="3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87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8" t="s">
        <v>51</v>
      </c>
      <c r="DD187" s="3"/>
      <c r="DE187" s="33"/>
      <c r="DF187" s="76"/>
      <c r="DG187" s="53"/>
      <c r="DH187" s="53"/>
      <c r="DI187" s="53"/>
      <c r="DJ187" s="53"/>
      <c r="DK187" s="53"/>
      <c r="DL187" s="53"/>
    </row>
    <row r="188" spans="1:206" s="5" customFormat="1" ht="12.75">
      <c r="A188" s="53"/>
      <c r="B188" s="53"/>
      <c r="F188" s="53"/>
      <c r="G188" s="53"/>
      <c r="H188" s="53"/>
      <c r="I188" s="53"/>
      <c r="J188" s="53"/>
      <c r="L188" s="53"/>
      <c r="N188" s="11"/>
      <c r="O188" s="5" t="s">
        <v>51</v>
      </c>
      <c r="P188" s="11"/>
      <c r="Q188" s="53"/>
      <c r="R188" s="57"/>
      <c r="T188" s="11"/>
      <c r="Z188" s="53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Y188" t="s">
        <v>51</v>
      </c>
      <c r="BZ188" t="s">
        <v>51</v>
      </c>
      <c r="CA188" s="27" t="s">
        <v>51</v>
      </c>
      <c r="DC188" s="8" t="s">
        <v>51</v>
      </c>
      <c r="DE188" s="53"/>
      <c r="DF188" s="74"/>
      <c r="DG188" s="53"/>
      <c r="DH188" s="53"/>
      <c r="DI188" s="53"/>
      <c r="DJ188" s="74"/>
      <c r="DK188" s="74"/>
      <c r="DL188" s="74"/>
      <c r="DM188" s="77"/>
      <c r="DN188" s="77"/>
      <c r="DO188" s="77"/>
      <c r="DP188" s="77"/>
      <c r="DQ188" s="77"/>
      <c r="DR188" s="77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7"/>
      <c r="FG188" s="77"/>
      <c r="FH188" s="77"/>
      <c r="FI188" s="77"/>
      <c r="FJ188" s="77"/>
      <c r="FK188" s="77"/>
      <c r="FL188" s="77"/>
      <c r="FM188" s="77"/>
      <c r="FN188" s="77"/>
      <c r="FO188" s="77"/>
      <c r="FP188" s="77"/>
      <c r="FQ188" s="77"/>
      <c r="FR188" s="77"/>
      <c r="FS188" s="77"/>
      <c r="FT188" s="77"/>
      <c r="FU188" s="77"/>
      <c r="FV188" s="77"/>
      <c r="FW188" s="77"/>
      <c r="FX188" s="77"/>
      <c r="FY188" s="77"/>
      <c r="FZ188" s="77"/>
      <c r="GA188" s="77"/>
      <c r="GB188" s="77"/>
      <c r="GC188" s="77"/>
      <c r="GD188" s="77"/>
      <c r="GE188" s="77"/>
      <c r="GF188" s="77"/>
      <c r="GG188" s="77"/>
      <c r="GH188" s="77"/>
      <c r="GI188" s="77"/>
      <c r="GJ188" s="77"/>
      <c r="GK188" s="77"/>
      <c r="GL188" s="77"/>
      <c r="GM188" s="77"/>
      <c r="GN188" s="77"/>
      <c r="GO188" s="77"/>
      <c r="GP188" s="77"/>
      <c r="GQ188" s="77"/>
      <c r="GR188" s="77"/>
      <c r="GS188" s="77"/>
      <c r="GT188" s="77"/>
      <c r="GU188" s="77"/>
      <c r="GV188" s="77"/>
      <c r="GW188" s="77"/>
      <c r="GX188" s="77"/>
    </row>
    <row r="189" spans="1:206" s="77" customFormat="1" ht="12.75">
      <c r="A189" s="103">
        <v>25</v>
      </c>
      <c r="B189" s="74">
        <v>465</v>
      </c>
      <c r="C189" s="80" t="s">
        <v>45</v>
      </c>
      <c r="D189" s="77" t="s">
        <v>348</v>
      </c>
      <c r="E189" s="80" t="s">
        <v>47</v>
      </c>
      <c r="F189" s="74">
        <v>6.5</v>
      </c>
      <c r="G189" s="74">
        <v>0.1</v>
      </c>
      <c r="H189" s="74">
        <v>506</v>
      </c>
      <c r="I189" s="74">
        <v>52</v>
      </c>
      <c r="J189" s="74"/>
      <c r="K189" s="77">
        <v>14</v>
      </c>
      <c r="L189" s="74">
        <v>7</v>
      </c>
      <c r="M189" s="23">
        <f>(K189-F189)/F189</f>
        <v>1.1538461538461537</v>
      </c>
      <c r="N189" s="91"/>
      <c r="O189" s="77">
        <v>29</v>
      </c>
      <c r="P189" s="91"/>
      <c r="Q189" s="74">
        <v>3</v>
      </c>
      <c r="R189" s="92"/>
      <c r="S189" s="77">
        <v>11.2</v>
      </c>
      <c r="T189" s="91"/>
      <c r="Z189" s="74"/>
      <c r="AA189" s="80" t="s">
        <v>47</v>
      </c>
      <c r="AC189" s="77">
        <v>29</v>
      </c>
      <c r="AD189" s="77">
        <v>45</v>
      </c>
      <c r="AE189" s="77">
        <v>96</v>
      </c>
      <c r="AF189" s="77">
        <v>107</v>
      </c>
      <c r="AG189" s="77">
        <v>44</v>
      </c>
      <c r="AH189" s="77">
        <v>23</v>
      </c>
      <c r="AI189" s="77">
        <v>36</v>
      </c>
      <c r="AJ189" s="77">
        <v>38</v>
      </c>
      <c r="AK189" s="77">
        <v>40</v>
      </c>
      <c r="AL189" s="77">
        <v>48</v>
      </c>
      <c r="AN189" s="77">
        <v>8</v>
      </c>
      <c r="AO189" s="77">
        <v>12</v>
      </c>
      <c r="AP189" s="77">
        <v>26</v>
      </c>
      <c r="AQ189" s="77">
        <v>29</v>
      </c>
      <c r="AR189" s="77">
        <v>12</v>
      </c>
      <c r="AS189" s="77">
        <v>6</v>
      </c>
      <c r="AT189" s="77">
        <v>9</v>
      </c>
      <c r="AU189" s="77">
        <v>10</v>
      </c>
      <c r="AV189" s="77">
        <v>10</v>
      </c>
      <c r="AW189" s="77">
        <v>12</v>
      </c>
      <c r="AX189"/>
      <c r="AY189"/>
      <c r="AZ189">
        <f aca="true" t="shared" si="166" ref="AZ189:AZ197">(AW189+2*AN189+AO189)/4</f>
        <v>10</v>
      </c>
      <c r="BA189">
        <f aca="true" t="shared" si="167" ref="BA189:BH197">(AN189+2*AO189+AP189)/4</f>
        <v>14.5</v>
      </c>
      <c r="BB189">
        <f t="shared" si="167"/>
        <v>23.25</v>
      </c>
      <c r="BC189">
        <f t="shared" si="167"/>
        <v>24</v>
      </c>
      <c r="BD189">
        <f t="shared" si="167"/>
        <v>14.75</v>
      </c>
      <c r="BE189">
        <f t="shared" si="167"/>
        <v>8.25</v>
      </c>
      <c r="BF189">
        <f t="shared" si="167"/>
        <v>8.5</v>
      </c>
      <c r="BG189">
        <f t="shared" si="167"/>
        <v>9.75</v>
      </c>
      <c r="BH189">
        <f t="shared" si="167"/>
        <v>10.5</v>
      </c>
      <c r="BI189">
        <f aca="true" t="shared" si="168" ref="BI189:BI197">(AV189+2*AW189+AN189)/4</f>
        <v>10.5</v>
      </c>
      <c r="BJ189"/>
      <c r="BL189" s="77">
        <v>6</v>
      </c>
      <c r="BM189" s="77">
        <v>9</v>
      </c>
      <c r="BN189" s="77">
        <v>19</v>
      </c>
      <c r="BO189" s="77">
        <v>21</v>
      </c>
      <c r="BP189" s="77">
        <v>9</v>
      </c>
      <c r="BQ189" s="77">
        <v>5</v>
      </c>
      <c r="BR189" s="77">
        <v>7</v>
      </c>
      <c r="BS189" s="77">
        <v>8</v>
      </c>
      <c r="BT189" s="77">
        <v>8</v>
      </c>
      <c r="BU189" s="77">
        <v>9</v>
      </c>
      <c r="BW189" s="80" t="s">
        <v>48</v>
      </c>
      <c r="BX189" s="80" t="s">
        <v>60</v>
      </c>
      <c r="BY189">
        <f aca="true" t="shared" si="169" ref="BY189:BY197">MAX(BL189:BU189)</f>
        <v>21</v>
      </c>
      <c r="BZ189">
        <f aca="true" t="shared" si="170" ref="BZ189:BZ197">MIN(BL189:BU189)</f>
        <v>5</v>
      </c>
      <c r="CA189" s="27">
        <f aca="true" t="shared" si="171" ref="CA189:CA197">(BY189-BZ189)/4+BZ189</f>
        <v>9</v>
      </c>
      <c r="CC189">
        <f aca="true" t="shared" si="172" ref="CC189:CL197">IF(BL189&gt;$CA189,1,0)</f>
        <v>0</v>
      </c>
      <c r="CD189">
        <f t="shared" si="172"/>
        <v>0</v>
      </c>
      <c r="CE189">
        <f t="shared" si="172"/>
        <v>1</v>
      </c>
      <c r="CF189">
        <f t="shared" si="172"/>
        <v>1</v>
      </c>
      <c r="CG189">
        <f t="shared" si="172"/>
        <v>0</v>
      </c>
      <c r="CH189">
        <f t="shared" si="172"/>
        <v>0</v>
      </c>
      <c r="CI189">
        <f t="shared" si="172"/>
        <v>0</v>
      </c>
      <c r="CJ189">
        <f t="shared" si="172"/>
        <v>0</v>
      </c>
      <c r="CK189">
        <f t="shared" si="172"/>
        <v>0</v>
      </c>
      <c r="CL189">
        <f t="shared" si="172"/>
        <v>0</v>
      </c>
      <c r="CM189" s="80" t="s">
        <v>47</v>
      </c>
      <c r="DC189" s="8" t="s">
        <v>51</v>
      </c>
      <c r="DD189" s="80" t="s">
        <v>47</v>
      </c>
      <c r="DE189" s="74">
        <v>465</v>
      </c>
      <c r="DF189" s="74"/>
      <c r="DG189" s="74"/>
      <c r="DH189" s="74"/>
      <c r="DI189" s="74"/>
      <c r="DJ189" s="53"/>
      <c r="DK189" s="53"/>
      <c r="DL189" s="53"/>
      <c r="DM189" s="5"/>
      <c r="DN189" s="5"/>
      <c r="DO189" s="5"/>
      <c r="DP189" s="53"/>
      <c r="DQ189" s="5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</row>
    <row r="190" spans="1:116" s="5" customFormat="1" ht="12.75">
      <c r="A190" s="8">
        <v>25</v>
      </c>
      <c r="B190" s="8">
        <v>465</v>
      </c>
      <c r="C190" t="s">
        <v>45</v>
      </c>
      <c r="D190" t="s">
        <v>95</v>
      </c>
      <c r="E190" t="s">
        <v>47</v>
      </c>
      <c r="F190" s="8">
        <v>12.7</v>
      </c>
      <c r="G190" s="8">
        <v>0.5</v>
      </c>
      <c r="H190" s="8">
        <v>809</v>
      </c>
      <c r="I190" s="8">
        <v>54</v>
      </c>
      <c r="J190" s="8"/>
      <c r="K190">
        <v>21.3</v>
      </c>
      <c r="L190" s="8">
        <v>6</v>
      </c>
      <c r="M190" s="23">
        <f>(K190-F190)/F190</f>
        <v>0.6771653543307088</v>
      </c>
      <c r="N190" s="40"/>
      <c r="O190">
        <v>47</v>
      </c>
      <c r="P190" s="40"/>
      <c r="Q190" s="8">
        <v>4</v>
      </c>
      <c r="R190" s="12"/>
      <c r="S190">
        <v>14.4</v>
      </c>
      <c r="T190" s="40"/>
      <c r="U190"/>
      <c r="V190"/>
      <c r="W190"/>
      <c r="X190"/>
      <c r="Y190"/>
      <c r="Z190" s="8"/>
      <c r="AA190" t="s">
        <v>47</v>
      </c>
      <c r="AB190"/>
      <c r="AC190">
        <v>55</v>
      </c>
      <c r="AD190">
        <v>62</v>
      </c>
      <c r="AE190">
        <v>158</v>
      </c>
      <c r="AF190">
        <v>179</v>
      </c>
      <c r="AG190">
        <v>109</v>
      </c>
      <c r="AH190">
        <v>44</v>
      </c>
      <c r="AI190">
        <v>62</v>
      </c>
      <c r="AJ190">
        <v>66</v>
      </c>
      <c r="AK190">
        <v>44</v>
      </c>
      <c r="AL190">
        <v>30</v>
      </c>
      <c r="AM190"/>
      <c r="AN190">
        <v>14</v>
      </c>
      <c r="AO190">
        <v>16</v>
      </c>
      <c r="AP190">
        <v>41</v>
      </c>
      <c r="AQ190">
        <v>47</v>
      </c>
      <c r="AR190">
        <v>28</v>
      </c>
      <c r="AS190">
        <v>11</v>
      </c>
      <c r="AT190">
        <v>16</v>
      </c>
      <c r="AU190">
        <v>16</v>
      </c>
      <c r="AV190">
        <v>11</v>
      </c>
      <c r="AW190">
        <v>7</v>
      </c>
      <c r="AX190"/>
      <c r="AY190"/>
      <c r="AZ190">
        <f t="shared" si="166"/>
        <v>12.75</v>
      </c>
      <c r="BA190">
        <f t="shared" si="167"/>
        <v>21.75</v>
      </c>
      <c r="BB190">
        <f t="shared" si="167"/>
        <v>36.25</v>
      </c>
      <c r="BC190">
        <f t="shared" si="167"/>
        <v>40.75</v>
      </c>
      <c r="BD190">
        <f t="shared" si="167"/>
        <v>28.5</v>
      </c>
      <c r="BE190">
        <f t="shared" si="167"/>
        <v>16.5</v>
      </c>
      <c r="BF190">
        <f t="shared" si="167"/>
        <v>14.75</v>
      </c>
      <c r="BG190">
        <f t="shared" si="167"/>
        <v>14.75</v>
      </c>
      <c r="BH190">
        <f t="shared" si="167"/>
        <v>11.25</v>
      </c>
      <c r="BI190">
        <f t="shared" si="168"/>
        <v>9.75</v>
      </c>
      <c r="BJ190"/>
      <c r="BK190"/>
      <c r="BL190">
        <v>7</v>
      </c>
      <c r="BM190">
        <v>8</v>
      </c>
      <c r="BN190">
        <v>20</v>
      </c>
      <c r="BO190">
        <v>22</v>
      </c>
      <c r="BP190">
        <v>13</v>
      </c>
      <c r="BQ190">
        <v>5</v>
      </c>
      <c r="BR190">
        <v>8</v>
      </c>
      <c r="BS190">
        <v>8</v>
      </c>
      <c r="BT190">
        <v>5</v>
      </c>
      <c r="BU190">
        <v>4</v>
      </c>
      <c r="BV190"/>
      <c r="BW190" t="s">
        <v>48</v>
      </c>
      <c r="BX190" t="s">
        <v>60</v>
      </c>
      <c r="BY190">
        <f t="shared" si="169"/>
        <v>22</v>
      </c>
      <c r="BZ190">
        <f t="shared" si="170"/>
        <v>4</v>
      </c>
      <c r="CA190" s="27">
        <f t="shared" si="171"/>
        <v>8.5</v>
      </c>
      <c r="CB190"/>
      <c r="CC190">
        <f t="shared" si="172"/>
        <v>0</v>
      </c>
      <c r="CD190">
        <f t="shared" si="172"/>
        <v>0</v>
      </c>
      <c r="CE190">
        <f t="shared" si="172"/>
        <v>1</v>
      </c>
      <c r="CF190">
        <f t="shared" si="172"/>
        <v>1</v>
      </c>
      <c r="CG190">
        <f t="shared" si="172"/>
        <v>1</v>
      </c>
      <c r="CH190">
        <f t="shared" si="172"/>
        <v>0</v>
      </c>
      <c r="CI190">
        <f t="shared" si="172"/>
        <v>0</v>
      </c>
      <c r="CJ190">
        <f t="shared" si="172"/>
        <v>0</v>
      </c>
      <c r="CK190">
        <f t="shared" si="172"/>
        <v>0</v>
      </c>
      <c r="CL190">
        <f t="shared" si="172"/>
        <v>0</v>
      </c>
      <c r="CM190" t="s">
        <v>47</v>
      </c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 s="8" t="s">
        <v>58</v>
      </c>
      <c r="DD190" t="s">
        <v>47</v>
      </c>
      <c r="DE190" s="8">
        <v>465</v>
      </c>
      <c r="DF190" s="103"/>
      <c r="DG190" s="53"/>
      <c r="DH190" s="53"/>
      <c r="DI190" s="53"/>
      <c r="DJ190" s="53"/>
      <c r="DK190" s="53"/>
      <c r="DL190" s="53"/>
    </row>
    <row r="191" spans="1:116" s="5" customFormat="1" ht="12.75">
      <c r="A191" s="8">
        <v>25</v>
      </c>
      <c r="B191" s="74">
        <v>465</v>
      </c>
      <c r="C191" t="s">
        <v>45</v>
      </c>
      <c r="D191" s="5" t="s">
        <v>349</v>
      </c>
      <c r="E191" t="s">
        <v>47</v>
      </c>
      <c r="F191" s="53">
        <v>10.3</v>
      </c>
      <c r="G191" s="53">
        <v>0.4</v>
      </c>
      <c r="H191" s="74">
        <v>599</v>
      </c>
      <c r="I191" s="74">
        <v>50</v>
      </c>
      <c r="J191" s="74"/>
      <c r="K191" s="77">
        <v>17.9</v>
      </c>
      <c r="L191" s="74">
        <v>4</v>
      </c>
      <c r="M191" s="23">
        <f>(K191-F191)/F191</f>
        <v>0.7378640776699027</v>
      </c>
      <c r="N191" s="91"/>
      <c r="O191" s="5">
        <v>45</v>
      </c>
      <c r="P191" s="11"/>
      <c r="Q191" s="74">
        <v>3</v>
      </c>
      <c r="R191" s="92"/>
      <c r="S191" s="77">
        <v>17.5</v>
      </c>
      <c r="T191" s="91"/>
      <c r="Z191" s="53"/>
      <c r="AA191" t="s">
        <v>47</v>
      </c>
      <c r="AC191" s="77">
        <v>59</v>
      </c>
      <c r="AD191" s="77">
        <v>59</v>
      </c>
      <c r="AE191" s="77">
        <v>138</v>
      </c>
      <c r="AF191" s="77">
        <v>158</v>
      </c>
      <c r="AG191" s="77">
        <v>63</v>
      </c>
      <c r="AH191" s="77">
        <v>22</v>
      </c>
      <c r="AI191" s="77">
        <v>25</v>
      </c>
      <c r="AJ191" s="77">
        <v>28</v>
      </c>
      <c r="AK191" s="77">
        <v>21</v>
      </c>
      <c r="AL191" s="77">
        <v>26</v>
      </c>
      <c r="AN191" s="5">
        <v>23</v>
      </c>
      <c r="AO191" s="5">
        <v>17</v>
      </c>
      <c r="AP191" s="5">
        <v>38</v>
      </c>
      <c r="AQ191" s="5">
        <v>45</v>
      </c>
      <c r="AR191" s="5">
        <v>17</v>
      </c>
      <c r="AS191" s="5">
        <v>6</v>
      </c>
      <c r="AT191" s="5">
        <v>7</v>
      </c>
      <c r="AU191" s="5">
        <v>7</v>
      </c>
      <c r="AV191" s="5">
        <v>6</v>
      </c>
      <c r="AW191" s="5">
        <v>7</v>
      </c>
      <c r="AX191"/>
      <c r="AY191"/>
      <c r="AZ191">
        <f t="shared" si="166"/>
        <v>17.5</v>
      </c>
      <c r="BA191">
        <f t="shared" si="167"/>
        <v>23.75</v>
      </c>
      <c r="BB191">
        <f t="shared" si="167"/>
        <v>34.5</v>
      </c>
      <c r="BC191">
        <f t="shared" si="167"/>
        <v>36.25</v>
      </c>
      <c r="BD191">
        <f t="shared" si="167"/>
        <v>21.25</v>
      </c>
      <c r="BE191">
        <f t="shared" si="167"/>
        <v>9</v>
      </c>
      <c r="BF191">
        <f t="shared" si="167"/>
        <v>6.75</v>
      </c>
      <c r="BG191">
        <f t="shared" si="167"/>
        <v>6.75</v>
      </c>
      <c r="BH191">
        <f t="shared" si="167"/>
        <v>6.5</v>
      </c>
      <c r="BI191">
        <f t="shared" si="168"/>
        <v>10.75</v>
      </c>
      <c r="BJ191"/>
      <c r="BL191" s="5">
        <v>10</v>
      </c>
      <c r="BM191" s="5">
        <v>10</v>
      </c>
      <c r="BN191" s="5">
        <v>23</v>
      </c>
      <c r="BO191" s="5">
        <v>26</v>
      </c>
      <c r="BP191" s="5">
        <v>11</v>
      </c>
      <c r="BQ191" s="5">
        <v>4</v>
      </c>
      <c r="BR191" s="5">
        <v>4</v>
      </c>
      <c r="BS191" s="5">
        <v>5</v>
      </c>
      <c r="BT191" s="5">
        <v>4</v>
      </c>
      <c r="BU191" s="5">
        <v>4</v>
      </c>
      <c r="BW191" t="s">
        <v>48</v>
      </c>
      <c r="BX191" t="s">
        <v>60</v>
      </c>
      <c r="BY191">
        <f t="shared" si="169"/>
        <v>26</v>
      </c>
      <c r="BZ191">
        <f t="shared" si="170"/>
        <v>4</v>
      </c>
      <c r="CA191" s="27">
        <f t="shared" si="171"/>
        <v>9.5</v>
      </c>
      <c r="CC191">
        <f t="shared" si="172"/>
        <v>1</v>
      </c>
      <c r="CD191">
        <f t="shared" si="172"/>
        <v>1</v>
      </c>
      <c r="CE191">
        <f t="shared" si="172"/>
        <v>1</v>
      </c>
      <c r="CF191">
        <f t="shared" si="172"/>
        <v>1</v>
      </c>
      <c r="CG191">
        <f t="shared" si="172"/>
        <v>1</v>
      </c>
      <c r="CH191">
        <f t="shared" si="172"/>
        <v>0</v>
      </c>
      <c r="CI191">
        <f t="shared" si="172"/>
        <v>0</v>
      </c>
      <c r="CJ191">
        <f t="shared" si="172"/>
        <v>0</v>
      </c>
      <c r="CK191">
        <f t="shared" si="172"/>
        <v>0</v>
      </c>
      <c r="CL191">
        <f t="shared" si="172"/>
        <v>0</v>
      </c>
      <c r="CM191" t="s">
        <v>47</v>
      </c>
      <c r="DC191" s="8">
        <v>465</v>
      </c>
      <c r="DD191" t="s">
        <v>47</v>
      </c>
      <c r="DE191" s="74">
        <v>465</v>
      </c>
      <c r="DF191" s="74"/>
      <c r="DG191" s="53"/>
      <c r="DH191" s="53"/>
      <c r="DI191" s="53"/>
      <c r="DJ191" s="53"/>
      <c r="DK191" s="53"/>
      <c r="DL191" s="53"/>
    </row>
    <row r="192" spans="1:121" s="5" customFormat="1" ht="12.75">
      <c r="A192" s="8">
        <v>25</v>
      </c>
      <c r="B192" s="74">
        <v>465</v>
      </c>
      <c r="C192" t="s">
        <v>45</v>
      </c>
      <c r="D192" s="5" t="s">
        <v>350</v>
      </c>
      <c r="E192" t="s">
        <v>47</v>
      </c>
      <c r="F192" s="53">
        <v>11.7</v>
      </c>
      <c r="G192" s="53">
        <v>0.3</v>
      </c>
      <c r="H192" s="74">
        <v>875</v>
      </c>
      <c r="I192" s="74">
        <v>65</v>
      </c>
      <c r="J192" s="74"/>
      <c r="K192" s="77">
        <v>17.7</v>
      </c>
      <c r="L192" s="74">
        <v>5</v>
      </c>
      <c r="M192" s="23">
        <f>(K192-F192)/F192</f>
        <v>0.5128205128205129</v>
      </c>
      <c r="N192" s="91"/>
      <c r="O192" s="5">
        <v>43</v>
      </c>
      <c r="P192" s="11"/>
      <c r="Q192" s="74">
        <v>3</v>
      </c>
      <c r="R192" s="92"/>
      <c r="S192" s="77">
        <v>17.2</v>
      </c>
      <c r="T192" s="91"/>
      <c r="Z192" s="53"/>
      <c r="AA192" t="s">
        <v>47</v>
      </c>
      <c r="AC192" s="77">
        <v>103</v>
      </c>
      <c r="AD192" s="77">
        <v>63</v>
      </c>
      <c r="AE192" s="77">
        <v>220</v>
      </c>
      <c r="AF192" s="77">
        <v>212</v>
      </c>
      <c r="AG192" s="77">
        <v>94</v>
      </c>
      <c r="AH192" s="77">
        <v>37</v>
      </c>
      <c r="AI192" s="77">
        <v>42</v>
      </c>
      <c r="AJ192" s="77">
        <v>48</v>
      </c>
      <c r="AK192" s="77">
        <v>29</v>
      </c>
      <c r="AL192" s="77">
        <v>27</v>
      </c>
      <c r="AN192" s="77">
        <v>20</v>
      </c>
      <c r="AO192" s="77">
        <v>12</v>
      </c>
      <c r="AP192" s="77">
        <v>43</v>
      </c>
      <c r="AQ192" s="77">
        <v>42</v>
      </c>
      <c r="AR192" s="77">
        <v>18</v>
      </c>
      <c r="AS192" s="77">
        <v>7</v>
      </c>
      <c r="AT192" s="77">
        <v>8</v>
      </c>
      <c r="AU192" s="77">
        <v>9</v>
      </c>
      <c r="AV192" s="77">
        <v>5</v>
      </c>
      <c r="AW192" s="77">
        <v>5</v>
      </c>
      <c r="AX192"/>
      <c r="AY192"/>
      <c r="AZ192">
        <f t="shared" si="166"/>
        <v>14.25</v>
      </c>
      <c r="BA192">
        <f t="shared" si="167"/>
        <v>21.75</v>
      </c>
      <c r="BB192">
        <f t="shared" si="167"/>
        <v>35</v>
      </c>
      <c r="BC192">
        <f t="shared" si="167"/>
        <v>36.25</v>
      </c>
      <c r="BD192">
        <f t="shared" si="167"/>
        <v>21.25</v>
      </c>
      <c r="BE192">
        <f t="shared" si="167"/>
        <v>10</v>
      </c>
      <c r="BF192">
        <f t="shared" si="167"/>
        <v>8</v>
      </c>
      <c r="BG192">
        <f t="shared" si="167"/>
        <v>7.75</v>
      </c>
      <c r="BH192">
        <f t="shared" si="167"/>
        <v>6</v>
      </c>
      <c r="BI192">
        <f t="shared" si="168"/>
        <v>8.75</v>
      </c>
      <c r="BJ192"/>
      <c r="BL192" s="5">
        <v>12</v>
      </c>
      <c r="BM192" s="5">
        <v>7</v>
      </c>
      <c r="BN192" s="5">
        <v>25</v>
      </c>
      <c r="BO192" s="5">
        <v>24</v>
      </c>
      <c r="BP192" s="5">
        <v>11</v>
      </c>
      <c r="BQ192" s="5">
        <v>4</v>
      </c>
      <c r="BR192" s="5">
        <v>5</v>
      </c>
      <c r="BS192" s="5">
        <v>5</v>
      </c>
      <c r="BT192" s="5">
        <v>3</v>
      </c>
      <c r="BU192" s="5">
        <v>3</v>
      </c>
      <c r="BW192" t="s">
        <v>48</v>
      </c>
      <c r="BX192" t="s">
        <v>60</v>
      </c>
      <c r="BY192">
        <f t="shared" si="169"/>
        <v>25</v>
      </c>
      <c r="BZ192">
        <f t="shared" si="170"/>
        <v>3</v>
      </c>
      <c r="CA192" s="27">
        <f t="shared" si="171"/>
        <v>8.5</v>
      </c>
      <c r="CC192">
        <f t="shared" si="172"/>
        <v>1</v>
      </c>
      <c r="CD192">
        <f t="shared" si="172"/>
        <v>0</v>
      </c>
      <c r="CE192">
        <f t="shared" si="172"/>
        <v>1</v>
      </c>
      <c r="CF192">
        <f t="shared" si="172"/>
        <v>1</v>
      </c>
      <c r="CG192">
        <f t="shared" si="172"/>
        <v>1</v>
      </c>
      <c r="CH192">
        <f t="shared" si="172"/>
        <v>0</v>
      </c>
      <c r="CI192">
        <f t="shared" si="172"/>
        <v>0</v>
      </c>
      <c r="CJ192">
        <f t="shared" si="172"/>
        <v>0</v>
      </c>
      <c r="CK192">
        <f t="shared" si="172"/>
        <v>0</v>
      </c>
      <c r="CL192">
        <f t="shared" si="172"/>
        <v>0</v>
      </c>
      <c r="CM192" t="s">
        <v>47</v>
      </c>
      <c r="CN192" s="5" t="s">
        <v>60</v>
      </c>
      <c r="CO192">
        <f aca="true" t="shared" si="173" ref="CO192:CO197">MAX(AZ192:BI192)</f>
        <v>36.25</v>
      </c>
      <c r="CP192">
        <f aca="true" t="shared" si="174" ref="CP192:CP197">MIN(AZ192:BI192)</f>
        <v>6</v>
      </c>
      <c r="CQ192" s="27">
        <f aca="true" t="shared" si="175" ref="CQ192:CQ197">(CO192-CP192)/4+CP192</f>
        <v>13.5625</v>
      </c>
      <c r="CR192"/>
      <c r="CS192">
        <f aca="true" t="shared" si="176" ref="CS192:DB197">IF(AZ192&gt;$CQ192,1,0)</f>
        <v>1</v>
      </c>
      <c r="CT192">
        <f t="shared" si="176"/>
        <v>1</v>
      </c>
      <c r="CU192">
        <f t="shared" si="176"/>
        <v>1</v>
      </c>
      <c r="CV192">
        <f t="shared" si="176"/>
        <v>1</v>
      </c>
      <c r="CW192">
        <f t="shared" si="176"/>
        <v>1</v>
      </c>
      <c r="CX192">
        <f t="shared" si="176"/>
        <v>0</v>
      </c>
      <c r="CY192">
        <f t="shared" si="176"/>
        <v>0</v>
      </c>
      <c r="CZ192">
        <f t="shared" si="176"/>
        <v>0</v>
      </c>
      <c r="DA192">
        <f t="shared" si="176"/>
        <v>0</v>
      </c>
      <c r="DB192">
        <f t="shared" si="176"/>
        <v>0</v>
      </c>
      <c r="DC192" s="8">
        <f t="shared" si="133"/>
        <v>5</v>
      </c>
      <c r="DD192" t="s">
        <v>47</v>
      </c>
      <c r="DE192" s="74">
        <v>465</v>
      </c>
      <c r="DF192" s="74"/>
      <c r="DG192" s="53"/>
      <c r="DH192" s="53"/>
      <c r="DI192" s="53"/>
      <c r="DJ192" s="53"/>
      <c r="DK192" s="53"/>
      <c r="DL192" s="53"/>
      <c r="DP192" s="53"/>
      <c r="DQ192" s="55"/>
    </row>
    <row r="193" spans="1:116" s="5" customFormat="1" ht="12.75">
      <c r="A193" s="8">
        <v>25</v>
      </c>
      <c r="B193" s="8">
        <v>465</v>
      </c>
      <c r="C193" t="s">
        <v>45</v>
      </c>
      <c r="D193" t="s">
        <v>95</v>
      </c>
      <c r="E193" t="s">
        <v>131</v>
      </c>
      <c r="F193" s="8">
        <v>12.7</v>
      </c>
      <c r="G193" s="8">
        <v>0.5</v>
      </c>
      <c r="H193" s="8">
        <v>1237</v>
      </c>
      <c r="I193" s="8">
        <v>61</v>
      </c>
      <c r="J193" s="8"/>
      <c r="K193">
        <v>26.3</v>
      </c>
      <c r="L193" s="8">
        <v>14</v>
      </c>
      <c r="M193"/>
      <c r="N193" s="28">
        <f>(K193-K192)/K192</f>
        <v>0.48587570621468934</v>
      </c>
      <c r="O193">
        <v>46</v>
      </c>
      <c r="P193" s="28">
        <f>(O193-O192)/O192</f>
        <v>0.06976744186046512</v>
      </c>
      <c r="Q193" s="8">
        <v>3</v>
      </c>
      <c r="R193" s="12">
        <v>0</v>
      </c>
      <c r="S193">
        <v>8.7</v>
      </c>
      <c r="T193" s="28">
        <f>(S193-S192)/S192</f>
        <v>-0.49418604651162795</v>
      </c>
      <c r="U193"/>
      <c r="V193"/>
      <c r="W193" s="8">
        <v>0</v>
      </c>
      <c r="X193" s="8">
        <v>0</v>
      </c>
      <c r="Y193" s="30" t="s">
        <v>183</v>
      </c>
      <c r="Z193" s="8">
        <v>0</v>
      </c>
      <c r="AA193" t="s">
        <v>131</v>
      </c>
      <c r="AB193"/>
      <c r="AC193">
        <v>130</v>
      </c>
      <c r="AD193">
        <v>124</v>
      </c>
      <c r="AE193">
        <v>200</v>
      </c>
      <c r="AF193">
        <v>207</v>
      </c>
      <c r="AG193">
        <v>144</v>
      </c>
      <c r="AH193">
        <v>97</v>
      </c>
      <c r="AI193">
        <v>85</v>
      </c>
      <c r="AJ193">
        <v>76</v>
      </c>
      <c r="AK193">
        <v>86</v>
      </c>
      <c r="AL193">
        <v>88</v>
      </c>
      <c r="AM193"/>
      <c r="AN193">
        <v>29</v>
      </c>
      <c r="AO193">
        <v>28</v>
      </c>
      <c r="AP193">
        <v>46</v>
      </c>
      <c r="AQ193">
        <v>46</v>
      </c>
      <c r="AR193">
        <v>31</v>
      </c>
      <c r="AS193">
        <v>20</v>
      </c>
      <c r="AT193">
        <v>18</v>
      </c>
      <c r="AU193">
        <v>16</v>
      </c>
      <c r="AV193">
        <v>18</v>
      </c>
      <c r="AW193">
        <v>19</v>
      </c>
      <c r="AX193"/>
      <c r="AY193"/>
      <c r="AZ193">
        <f t="shared" si="166"/>
        <v>26.25</v>
      </c>
      <c r="BA193">
        <f t="shared" si="167"/>
        <v>32.75</v>
      </c>
      <c r="BB193">
        <f t="shared" si="167"/>
        <v>41.5</v>
      </c>
      <c r="BC193">
        <f t="shared" si="167"/>
        <v>42.25</v>
      </c>
      <c r="BD193">
        <f t="shared" si="167"/>
        <v>32</v>
      </c>
      <c r="BE193">
        <f t="shared" si="167"/>
        <v>22.25</v>
      </c>
      <c r="BF193">
        <f t="shared" si="167"/>
        <v>18</v>
      </c>
      <c r="BG193">
        <f t="shared" si="167"/>
        <v>17</v>
      </c>
      <c r="BH193">
        <f t="shared" si="167"/>
        <v>17.75</v>
      </c>
      <c r="BI193">
        <f t="shared" si="168"/>
        <v>21.25</v>
      </c>
      <c r="BJ193"/>
      <c r="BK193"/>
      <c r="BL193">
        <v>11</v>
      </c>
      <c r="BM193">
        <v>10</v>
      </c>
      <c r="BN193">
        <v>16</v>
      </c>
      <c r="BO193">
        <v>17</v>
      </c>
      <c r="BP193">
        <v>12</v>
      </c>
      <c r="BQ193">
        <v>8</v>
      </c>
      <c r="BR193">
        <v>7</v>
      </c>
      <c r="BS193">
        <v>6</v>
      </c>
      <c r="BT193">
        <v>7</v>
      </c>
      <c r="BU193">
        <v>7</v>
      </c>
      <c r="BV193"/>
      <c r="BW193" t="s">
        <v>48</v>
      </c>
      <c r="BX193" t="s">
        <v>60</v>
      </c>
      <c r="BY193">
        <f t="shared" si="169"/>
        <v>17</v>
      </c>
      <c r="BZ193">
        <f t="shared" si="170"/>
        <v>6</v>
      </c>
      <c r="CA193" s="27">
        <f t="shared" si="171"/>
        <v>8.75</v>
      </c>
      <c r="CB193"/>
      <c r="CC193">
        <f t="shared" si="172"/>
        <v>1</v>
      </c>
      <c r="CD193">
        <f t="shared" si="172"/>
        <v>1</v>
      </c>
      <c r="CE193">
        <f t="shared" si="172"/>
        <v>1</v>
      </c>
      <c r="CF193">
        <f t="shared" si="172"/>
        <v>1</v>
      </c>
      <c r="CG193">
        <f t="shared" si="172"/>
        <v>1</v>
      </c>
      <c r="CH193">
        <f t="shared" si="172"/>
        <v>0</v>
      </c>
      <c r="CI193">
        <f t="shared" si="172"/>
        <v>0</v>
      </c>
      <c r="CJ193">
        <f t="shared" si="172"/>
        <v>0</v>
      </c>
      <c r="CK193">
        <f t="shared" si="172"/>
        <v>0</v>
      </c>
      <c r="CL193">
        <f t="shared" si="172"/>
        <v>0</v>
      </c>
      <c r="CM193" t="s">
        <v>131</v>
      </c>
      <c r="CN193"/>
      <c r="CO193">
        <f t="shared" si="173"/>
        <v>42.25</v>
      </c>
      <c r="CP193">
        <f t="shared" si="174"/>
        <v>17</v>
      </c>
      <c r="CQ193" s="27">
        <f t="shared" si="175"/>
        <v>23.3125</v>
      </c>
      <c r="CR193"/>
      <c r="CS193">
        <f t="shared" si="176"/>
        <v>1</v>
      </c>
      <c r="CT193">
        <f t="shared" si="176"/>
        <v>1</v>
      </c>
      <c r="CU193">
        <f t="shared" si="176"/>
        <v>1</v>
      </c>
      <c r="CV193">
        <f t="shared" si="176"/>
        <v>1</v>
      </c>
      <c r="CW193">
        <f t="shared" si="176"/>
        <v>1</v>
      </c>
      <c r="CX193">
        <f t="shared" si="176"/>
        <v>0</v>
      </c>
      <c r="CY193">
        <f t="shared" si="176"/>
        <v>0</v>
      </c>
      <c r="CZ193">
        <f t="shared" si="176"/>
        <v>0</v>
      </c>
      <c r="DA193">
        <f t="shared" si="176"/>
        <v>0</v>
      </c>
      <c r="DB193">
        <f t="shared" si="176"/>
        <v>0</v>
      </c>
      <c r="DC193" s="8">
        <f t="shared" si="133"/>
        <v>5</v>
      </c>
      <c r="DD193" t="s">
        <v>131</v>
      </c>
      <c r="DE193" s="8">
        <v>465</v>
      </c>
      <c r="DF193" s="103"/>
      <c r="DG193" s="53"/>
      <c r="DH193" s="53"/>
      <c r="DI193" s="53"/>
      <c r="DJ193" s="53"/>
      <c r="DK193" s="53"/>
      <c r="DL193" s="53"/>
    </row>
    <row r="194" spans="1:116" s="5" customFormat="1" ht="12.75">
      <c r="A194" s="8">
        <v>25</v>
      </c>
      <c r="B194" s="74">
        <v>465</v>
      </c>
      <c r="C194" t="s">
        <v>45</v>
      </c>
      <c r="D194" s="5" t="s">
        <v>351</v>
      </c>
      <c r="E194" s="5" t="s">
        <v>395</v>
      </c>
      <c r="F194" s="53">
        <v>11</v>
      </c>
      <c r="G194" s="53">
        <v>0.3</v>
      </c>
      <c r="H194" s="74">
        <v>740</v>
      </c>
      <c r="I194" s="74">
        <v>60</v>
      </c>
      <c r="J194" s="74"/>
      <c r="K194" s="77">
        <v>16.6</v>
      </c>
      <c r="L194" s="74">
        <v>9</v>
      </c>
      <c r="M194" s="77"/>
      <c r="N194" s="28">
        <f>(K194-K192)/K192</f>
        <v>-0.06214689265536712</v>
      </c>
      <c r="O194" s="5">
        <v>28</v>
      </c>
      <c r="P194" s="28">
        <f>(O194-O192)/O192</f>
        <v>-0.3488372093023256</v>
      </c>
      <c r="Q194" s="74">
        <v>3</v>
      </c>
      <c r="R194" s="12">
        <v>0</v>
      </c>
      <c r="S194" s="77">
        <v>9.5</v>
      </c>
      <c r="T194" s="28">
        <f>(S194-S192)/S192</f>
        <v>-0.4476744186046511</v>
      </c>
      <c r="W194" s="8">
        <v>0</v>
      </c>
      <c r="X194" s="8">
        <v>0</v>
      </c>
      <c r="Y194" s="5" t="s">
        <v>198</v>
      </c>
      <c r="Z194" s="8">
        <v>0</v>
      </c>
      <c r="AA194" s="5" t="s">
        <v>395</v>
      </c>
      <c r="AC194" s="77">
        <v>97</v>
      </c>
      <c r="AD194" s="77">
        <v>70</v>
      </c>
      <c r="AE194" s="77">
        <v>95</v>
      </c>
      <c r="AF194" s="77">
        <v>129</v>
      </c>
      <c r="AG194" s="77">
        <v>110</v>
      </c>
      <c r="AH194" s="77">
        <v>55</v>
      </c>
      <c r="AI194" s="77">
        <v>48</v>
      </c>
      <c r="AJ194" s="77">
        <v>40</v>
      </c>
      <c r="AK194" s="77">
        <v>53</v>
      </c>
      <c r="AL194" s="77">
        <v>43</v>
      </c>
      <c r="AN194" s="77">
        <v>21</v>
      </c>
      <c r="AO194" s="77">
        <v>15</v>
      </c>
      <c r="AP194" s="77">
        <v>20</v>
      </c>
      <c r="AQ194" s="77">
        <v>28</v>
      </c>
      <c r="AR194" s="77">
        <v>24</v>
      </c>
      <c r="AS194" s="77">
        <v>11</v>
      </c>
      <c r="AT194" s="77">
        <v>9</v>
      </c>
      <c r="AU194" s="77">
        <v>8</v>
      </c>
      <c r="AV194" s="77">
        <v>11</v>
      </c>
      <c r="AW194" s="77">
        <v>8</v>
      </c>
      <c r="AX194"/>
      <c r="AY194"/>
      <c r="AZ194">
        <f t="shared" si="166"/>
        <v>16.25</v>
      </c>
      <c r="BA194">
        <f t="shared" si="167"/>
        <v>17.75</v>
      </c>
      <c r="BB194">
        <f t="shared" si="167"/>
        <v>20.75</v>
      </c>
      <c r="BC194">
        <f t="shared" si="167"/>
        <v>25</v>
      </c>
      <c r="BD194">
        <f t="shared" si="167"/>
        <v>21.75</v>
      </c>
      <c r="BE194">
        <f t="shared" si="167"/>
        <v>13.75</v>
      </c>
      <c r="BF194">
        <f t="shared" si="167"/>
        <v>9.25</v>
      </c>
      <c r="BG194">
        <f t="shared" si="167"/>
        <v>9</v>
      </c>
      <c r="BH194">
        <f t="shared" si="167"/>
        <v>9.5</v>
      </c>
      <c r="BI194">
        <f t="shared" si="168"/>
        <v>12</v>
      </c>
      <c r="BJ194"/>
      <c r="BL194" s="5">
        <v>13</v>
      </c>
      <c r="BM194" s="5">
        <v>9</v>
      </c>
      <c r="BN194" s="5">
        <v>13</v>
      </c>
      <c r="BO194" s="5">
        <v>17</v>
      </c>
      <c r="BP194" s="5">
        <v>15</v>
      </c>
      <c r="BQ194" s="5">
        <v>7</v>
      </c>
      <c r="BR194" s="5">
        <v>6</v>
      </c>
      <c r="BS194" s="5">
        <v>5</v>
      </c>
      <c r="BT194" s="5">
        <v>7</v>
      </c>
      <c r="BU194" s="5">
        <v>6</v>
      </c>
      <c r="BW194" t="s">
        <v>48</v>
      </c>
      <c r="BX194" t="s">
        <v>60</v>
      </c>
      <c r="BY194">
        <f t="shared" si="169"/>
        <v>17</v>
      </c>
      <c r="BZ194">
        <f t="shared" si="170"/>
        <v>5</v>
      </c>
      <c r="CA194" s="27">
        <f t="shared" si="171"/>
        <v>8</v>
      </c>
      <c r="CC194">
        <f t="shared" si="172"/>
        <v>1</v>
      </c>
      <c r="CD194">
        <f t="shared" si="172"/>
        <v>1</v>
      </c>
      <c r="CE194">
        <f t="shared" si="172"/>
        <v>1</v>
      </c>
      <c r="CF194">
        <f t="shared" si="172"/>
        <v>1</v>
      </c>
      <c r="CG194">
        <f t="shared" si="172"/>
        <v>1</v>
      </c>
      <c r="CH194">
        <f t="shared" si="172"/>
        <v>0</v>
      </c>
      <c r="CI194">
        <f t="shared" si="172"/>
        <v>0</v>
      </c>
      <c r="CJ194">
        <f t="shared" si="172"/>
        <v>0</v>
      </c>
      <c r="CK194">
        <f t="shared" si="172"/>
        <v>0</v>
      </c>
      <c r="CL194">
        <f t="shared" si="172"/>
        <v>0</v>
      </c>
      <c r="CM194" s="5" t="s">
        <v>395</v>
      </c>
      <c r="CO194">
        <f t="shared" si="173"/>
        <v>25</v>
      </c>
      <c r="CP194">
        <f t="shared" si="174"/>
        <v>9</v>
      </c>
      <c r="CQ194" s="27">
        <f t="shared" si="175"/>
        <v>13</v>
      </c>
      <c r="CR194"/>
      <c r="CS194">
        <f t="shared" si="176"/>
        <v>1</v>
      </c>
      <c r="CT194">
        <f t="shared" si="176"/>
        <v>1</v>
      </c>
      <c r="CU194">
        <f t="shared" si="176"/>
        <v>1</v>
      </c>
      <c r="CV194">
        <f t="shared" si="176"/>
        <v>1</v>
      </c>
      <c r="CW194">
        <f t="shared" si="176"/>
        <v>1</v>
      </c>
      <c r="CX194">
        <f t="shared" si="176"/>
        <v>1</v>
      </c>
      <c r="CY194">
        <f t="shared" si="176"/>
        <v>0</v>
      </c>
      <c r="CZ194">
        <f t="shared" si="176"/>
        <v>0</v>
      </c>
      <c r="DA194">
        <f t="shared" si="176"/>
        <v>0</v>
      </c>
      <c r="DB194">
        <f t="shared" si="176"/>
        <v>0</v>
      </c>
      <c r="DC194" s="8">
        <f t="shared" si="133"/>
        <v>6</v>
      </c>
      <c r="DD194" s="5" t="s">
        <v>395</v>
      </c>
      <c r="DE194" s="74">
        <v>465</v>
      </c>
      <c r="DF194" s="74"/>
      <c r="DG194" s="53"/>
      <c r="DH194" s="53"/>
      <c r="DI194" s="53"/>
      <c r="DJ194" s="53"/>
      <c r="DK194" s="53"/>
      <c r="DL194" s="53"/>
    </row>
    <row r="195" spans="1:116" s="5" customFormat="1" ht="12.75">
      <c r="A195" s="8">
        <v>25</v>
      </c>
      <c r="B195" s="74">
        <v>465</v>
      </c>
      <c r="C195" t="s">
        <v>45</v>
      </c>
      <c r="D195" s="5" t="s">
        <v>350</v>
      </c>
      <c r="E195" s="77" t="s">
        <v>396</v>
      </c>
      <c r="F195" s="53">
        <v>11.7</v>
      </c>
      <c r="G195" s="53">
        <v>0.3</v>
      </c>
      <c r="H195" s="74">
        <v>599</v>
      </c>
      <c r="I195" s="74">
        <v>48</v>
      </c>
      <c r="J195" s="74"/>
      <c r="K195" s="77">
        <v>16</v>
      </c>
      <c r="L195" s="74">
        <v>6</v>
      </c>
      <c r="M195" s="77"/>
      <c r="N195" s="28">
        <f>(K195-K192)/K192</f>
        <v>-0.09604519774011296</v>
      </c>
      <c r="O195" s="5">
        <v>40</v>
      </c>
      <c r="P195" s="28">
        <f>(O195-O192)/O192</f>
        <v>-0.06976744186046512</v>
      </c>
      <c r="Q195" s="74">
        <v>3</v>
      </c>
      <c r="R195" s="12">
        <v>0</v>
      </c>
      <c r="S195" s="77">
        <v>14.3</v>
      </c>
      <c r="T195" s="28">
        <f>(S195-S192)/S192</f>
        <v>-0.1686046511627906</v>
      </c>
      <c r="W195" s="8">
        <v>0</v>
      </c>
      <c r="X195" s="8">
        <v>0</v>
      </c>
      <c r="Y195" s="5" t="s">
        <v>198</v>
      </c>
      <c r="Z195" s="8">
        <v>0</v>
      </c>
      <c r="AA195" s="77" t="s">
        <v>396</v>
      </c>
      <c r="AC195" s="77">
        <v>100</v>
      </c>
      <c r="AD195" s="77">
        <v>67</v>
      </c>
      <c r="AE195" s="77">
        <v>36</v>
      </c>
      <c r="AF195" s="77">
        <v>153</v>
      </c>
      <c r="AG195" s="77">
        <v>101</v>
      </c>
      <c r="AH195" s="77">
        <v>30</v>
      </c>
      <c r="AI195" s="77">
        <v>33</v>
      </c>
      <c r="AJ195" s="77">
        <v>15</v>
      </c>
      <c r="AK195" s="77">
        <v>36</v>
      </c>
      <c r="AL195" s="77">
        <v>28</v>
      </c>
      <c r="AN195" s="77">
        <v>26</v>
      </c>
      <c r="AO195" s="77">
        <v>17</v>
      </c>
      <c r="AP195" s="77">
        <v>9</v>
      </c>
      <c r="AQ195" s="77">
        <v>40</v>
      </c>
      <c r="AR195" s="77">
        <v>26</v>
      </c>
      <c r="AS195" s="77">
        <v>8</v>
      </c>
      <c r="AT195" s="77">
        <v>8</v>
      </c>
      <c r="AU195" s="77">
        <v>4</v>
      </c>
      <c r="AV195" s="77">
        <v>9</v>
      </c>
      <c r="AW195" s="77">
        <v>7</v>
      </c>
      <c r="AX195"/>
      <c r="AY195"/>
      <c r="AZ195">
        <f t="shared" si="166"/>
        <v>19</v>
      </c>
      <c r="BA195">
        <f t="shared" si="167"/>
        <v>17.25</v>
      </c>
      <c r="BB195">
        <f t="shared" si="167"/>
        <v>18.75</v>
      </c>
      <c r="BC195">
        <f t="shared" si="167"/>
        <v>28.75</v>
      </c>
      <c r="BD195">
        <f t="shared" si="167"/>
        <v>25</v>
      </c>
      <c r="BE195">
        <f t="shared" si="167"/>
        <v>12.5</v>
      </c>
      <c r="BF195">
        <f t="shared" si="167"/>
        <v>7</v>
      </c>
      <c r="BG195">
        <f t="shared" si="167"/>
        <v>6.25</v>
      </c>
      <c r="BH195">
        <f t="shared" si="167"/>
        <v>7.25</v>
      </c>
      <c r="BI195">
        <f t="shared" si="168"/>
        <v>12.25</v>
      </c>
      <c r="BJ195"/>
      <c r="BL195" s="5">
        <v>17</v>
      </c>
      <c r="BM195" s="5">
        <v>11</v>
      </c>
      <c r="BN195" s="5">
        <v>6</v>
      </c>
      <c r="BO195" s="5">
        <v>26</v>
      </c>
      <c r="BP195" s="5">
        <v>17</v>
      </c>
      <c r="BQ195" s="5">
        <v>5</v>
      </c>
      <c r="BR195" s="5">
        <v>6</v>
      </c>
      <c r="BS195" s="5">
        <v>3</v>
      </c>
      <c r="BT195" s="5">
        <v>6</v>
      </c>
      <c r="BU195" s="5">
        <v>5</v>
      </c>
      <c r="BW195" t="s">
        <v>48</v>
      </c>
      <c r="BX195" t="s">
        <v>60</v>
      </c>
      <c r="BY195">
        <f t="shared" si="169"/>
        <v>26</v>
      </c>
      <c r="BZ195">
        <f t="shared" si="170"/>
        <v>3</v>
      </c>
      <c r="CA195" s="27">
        <f t="shared" si="171"/>
        <v>8.75</v>
      </c>
      <c r="CC195">
        <f t="shared" si="172"/>
        <v>1</v>
      </c>
      <c r="CD195">
        <f t="shared" si="172"/>
        <v>1</v>
      </c>
      <c r="CE195">
        <f t="shared" si="172"/>
        <v>0</v>
      </c>
      <c r="CF195">
        <f t="shared" si="172"/>
        <v>1</v>
      </c>
      <c r="CG195">
        <f t="shared" si="172"/>
        <v>1</v>
      </c>
      <c r="CH195">
        <f t="shared" si="172"/>
        <v>0</v>
      </c>
      <c r="CI195">
        <f t="shared" si="172"/>
        <v>0</v>
      </c>
      <c r="CJ195">
        <f t="shared" si="172"/>
        <v>0</v>
      </c>
      <c r="CK195">
        <f t="shared" si="172"/>
        <v>0</v>
      </c>
      <c r="CL195">
        <f t="shared" si="172"/>
        <v>0</v>
      </c>
      <c r="CM195" s="77" t="s">
        <v>396</v>
      </c>
      <c r="CO195">
        <f t="shared" si="173"/>
        <v>28.75</v>
      </c>
      <c r="CP195">
        <f t="shared" si="174"/>
        <v>6.25</v>
      </c>
      <c r="CQ195" s="27">
        <f t="shared" si="175"/>
        <v>11.875</v>
      </c>
      <c r="CR195"/>
      <c r="CS195">
        <f t="shared" si="176"/>
        <v>1</v>
      </c>
      <c r="CT195">
        <f t="shared" si="176"/>
        <v>1</v>
      </c>
      <c r="CU195">
        <f t="shared" si="176"/>
        <v>1</v>
      </c>
      <c r="CV195">
        <f t="shared" si="176"/>
        <v>1</v>
      </c>
      <c r="CW195">
        <f t="shared" si="176"/>
        <v>1</v>
      </c>
      <c r="CX195">
        <f t="shared" si="176"/>
        <v>1</v>
      </c>
      <c r="CY195">
        <f t="shared" si="176"/>
        <v>0</v>
      </c>
      <c r="CZ195">
        <f t="shared" si="176"/>
        <v>0</v>
      </c>
      <c r="DA195">
        <f t="shared" si="176"/>
        <v>0</v>
      </c>
      <c r="DB195">
        <f t="shared" si="176"/>
        <v>1</v>
      </c>
      <c r="DC195" s="8">
        <f t="shared" si="133"/>
        <v>7</v>
      </c>
      <c r="DD195" s="77" t="s">
        <v>396</v>
      </c>
      <c r="DE195" s="74">
        <v>465</v>
      </c>
      <c r="DF195" s="74"/>
      <c r="DG195" s="53"/>
      <c r="DH195" s="53"/>
      <c r="DI195" s="53"/>
      <c r="DJ195" s="53"/>
      <c r="DK195" s="53"/>
      <c r="DL195" s="53"/>
    </row>
    <row r="196" spans="1:206" s="5" customFormat="1" ht="12.75">
      <c r="A196" s="8">
        <v>25</v>
      </c>
      <c r="B196" s="74">
        <v>465</v>
      </c>
      <c r="C196" t="s">
        <v>45</v>
      </c>
      <c r="D196" s="5" t="s">
        <v>349</v>
      </c>
      <c r="E196" s="5" t="s">
        <v>393</v>
      </c>
      <c r="F196" s="53">
        <v>10.3</v>
      </c>
      <c r="G196" s="53">
        <v>0.4</v>
      </c>
      <c r="H196" s="74">
        <v>596</v>
      </c>
      <c r="I196" s="74">
        <v>49</v>
      </c>
      <c r="J196" s="74"/>
      <c r="K196" s="77">
        <v>16</v>
      </c>
      <c r="L196" s="74">
        <v>4</v>
      </c>
      <c r="M196" s="77"/>
      <c r="N196" s="28">
        <f>(K196-K192)/K192</f>
        <v>-0.09604519774011296</v>
      </c>
      <c r="O196" s="5">
        <v>36</v>
      </c>
      <c r="P196" s="28">
        <f>(O196-O192)/O192</f>
        <v>-0.16279069767441862</v>
      </c>
      <c r="Q196" s="74">
        <v>4</v>
      </c>
      <c r="R196" s="12">
        <v>1</v>
      </c>
      <c r="S196" s="77">
        <v>15.2</v>
      </c>
      <c r="T196" s="28">
        <f>(S196-S192)/S192</f>
        <v>-0.11627906976744186</v>
      </c>
      <c r="W196" s="8">
        <v>0</v>
      </c>
      <c r="X196" s="8">
        <v>0</v>
      </c>
      <c r="Y196" s="5" t="s">
        <v>198</v>
      </c>
      <c r="Z196" s="8">
        <v>0</v>
      </c>
      <c r="AA196" s="5" t="s">
        <v>393</v>
      </c>
      <c r="AC196" s="77">
        <v>78</v>
      </c>
      <c r="AD196" s="77">
        <v>76</v>
      </c>
      <c r="AE196" s="77">
        <v>78</v>
      </c>
      <c r="AF196" s="77">
        <v>131</v>
      </c>
      <c r="AG196" s="77">
        <v>101</v>
      </c>
      <c r="AH196" s="77">
        <v>22</v>
      </c>
      <c r="AI196" s="77">
        <v>19</v>
      </c>
      <c r="AJ196" s="77">
        <v>18</v>
      </c>
      <c r="AK196" s="77">
        <v>40</v>
      </c>
      <c r="AL196" s="77">
        <v>33</v>
      </c>
      <c r="AN196" s="5">
        <v>21</v>
      </c>
      <c r="AO196" s="5">
        <v>20</v>
      </c>
      <c r="AP196" s="5">
        <v>21</v>
      </c>
      <c r="AQ196" s="5">
        <v>36</v>
      </c>
      <c r="AR196" s="5">
        <v>27</v>
      </c>
      <c r="AS196" s="5">
        <v>6</v>
      </c>
      <c r="AT196" s="5">
        <v>5</v>
      </c>
      <c r="AU196" s="5">
        <v>5</v>
      </c>
      <c r="AV196" s="5">
        <v>10</v>
      </c>
      <c r="AW196" s="5">
        <v>8</v>
      </c>
      <c r="AX196"/>
      <c r="AY196"/>
      <c r="AZ196">
        <f t="shared" si="166"/>
        <v>17.5</v>
      </c>
      <c r="BA196">
        <f t="shared" si="167"/>
        <v>20.5</v>
      </c>
      <c r="BB196">
        <f t="shared" si="167"/>
        <v>24.5</v>
      </c>
      <c r="BC196">
        <f t="shared" si="167"/>
        <v>30</v>
      </c>
      <c r="BD196">
        <f t="shared" si="167"/>
        <v>24</v>
      </c>
      <c r="BE196">
        <f t="shared" si="167"/>
        <v>11</v>
      </c>
      <c r="BF196">
        <f t="shared" si="167"/>
        <v>5.25</v>
      </c>
      <c r="BG196">
        <f t="shared" si="167"/>
        <v>6.25</v>
      </c>
      <c r="BH196">
        <f t="shared" si="167"/>
        <v>8.25</v>
      </c>
      <c r="BI196">
        <f t="shared" si="168"/>
        <v>11.75</v>
      </c>
      <c r="BJ196"/>
      <c r="BL196" s="5">
        <v>13</v>
      </c>
      <c r="BM196" s="5">
        <v>13</v>
      </c>
      <c r="BN196" s="5">
        <v>13</v>
      </c>
      <c r="BO196" s="5">
        <v>22</v>
      </c>
      <c r="BP196" s="5">
        <v>17</v>
      </c>
      <c r="BQ196" s="5">
        <v>4</v>
      </c>
      <c r="BR196" s="5">
        <v>3</v>
      </c>
      <c r="BS196" s="5">
        <v>3</v>
      </c>
      <c r="BT196" s="5">
        <v>7</v>
      </c>
      <c r="BU196" s="5">
        <v>6</v>
      </c>
      <c r="BW196" t="s">
        <v>48</v>
      </c>
      <c r="BX196" t="s">
        <v>60</v>
      </c>
      <c r="BY196">
        <f t="shared" si="169"/>
        <v>22</v>
      </c>
      <c r="BZ196">
        <f t="shared" si="170"/>
        <v>3</v>
      </c>
      <c r="CA196" s="27">
        <f t="shared" si="171"/>
        <v>7.75</v>
      </c>
      <c r="CC196">
        <f t="shared" si="172"/>
        <v>1</v>
      </c>
      <c r="CD196">
        <f t="shared" si="172"/>
        <v>1</v>
      </c>
      <c r="CE196">
        <f t="shared" si="172"/>
        <v>1</v>
      </c>
      <c r="CF196">
        <f t="shared" si="172"/>
        <v>1</v>
      </c>
      <c r="CG196">
        <f t="shared" si="172"/>
        <v>1</v>
      </c>
      <c r="CH196">
        <f t="shared" si="172"/>
        <v>0</v>
      </c>
      <c r="CI196">
        <f t="shared" si="172"/>
        <v>0</v>
      </c>
      <c r="CJ196">
        <f t="shared" si="172"/>
        <v>0</v>
      </c>
      <c r="CK196">
        <f t="shared" si="172"/>
        <v>0</v>
      </c>
      <c r="CL196">
        <f t="shared" si="172"/>
        <v>0</v>
      </c>
      <c r="CM196" s="5" t="s">
        <v>393</v>
      </c>
      <c r="CO196">
        <f t="shared" si="173"/>
        <v>30</v>
      </c>
      <c r="CP196">
        <f t="shared" si="174"/>
        <v>5.25</v>
      </c>
      <c r="CQ196" s="27">
        <f t="shared" si="175"/>
        <v>11.4375</v>
      </c>
      <c r="CR196"/>
      <c r="CS196">
        <f t="shared" si="176"/>
        <v>1</v>
      </c>
      <c r="CT196">
        <f t="shared" si="176"/>
        <v>1</v>
      </c>
      <c r="CU196">
        <f t="shared" si="176"/>
        <v>1</v>
      </c>
      <c r="CV196">
        <f t="shared" si="176"/>
        <v>1</v>
      </c>
      <c r="CW196">
        <f t="shared" si="176"/>
        <v>1</v>
      </c>
      <c r="CX196">
        <f t="shared" si="176"/>
        <v>0</v>
      </c>
      <c r="CY196">
        <f t="shared" si="176"/>
        <v>0</v>
      </c>
      <c r="CZ196">
        <f t="shared" si="176"/>
        <v>0</v>
      </c>
      <c r="DA196">
        <f t="shared" si="176"/>
        <v>0</v>
      </c>
      <c r="DB196">
        <f t="shared" si="176"/>
        <v>1</v>
      </c>
      <c r="DC196" s="8">
        <f t="shared" si="133"/>
        <v>6</v>
      </c>
      <c r="DD196" s="5" t="s">
        <v>393</v>
      </c>
      <c r="DE196" s="74">
        <v>465</v>
      </c>
      <c r="DF196" s="74"/>
      <c r="DG196" s="53"/>
      <c r="DH196" s="53"/>
      <c r="DI196" s="53"/>
      <c r="DJ196" s="74"/>
      <c r="DK196" s="74"/>
      <c r="DL196" s="74"/>
      <c r="DM196" s="77"/>
      <c r="DN196" s="77"/>
      <c r="DO196" s="77"/>
      <c r="DP196" s="77"/>
      <c r="DQ196" s="77"/>
      <c r="DR196" s="77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7"/>
      <c r="FG196" s="77"/>
      <c r="FH196" s="77"/>
      <c r="FI196" s="77"/>
      <c r="FJ196" s="77"/>
      <c r="FK196" s="77"/>
      <c r="FL196" s="77"/>
      <c r="FM196" s="77"/>
      <c r="FN196" s="77"/>
      <c r="FO196" s="77"/>
      <c r="FP196" s="77"/>
      <c r="FQ196" s="77"/>
      <c r="FR196" s="77"/>
      <c r="FS196" s="77"/>
      <c r="FT196" s="77"/>
      <c r="FU196" s="77"/>
      <c r="FV196" s="77"/>
      <c r="FW196" s="77"/>
      <c r="FX196" s="77"/>
      <c r="FY196" s="77"/>
      <c r="FZ196" s="77"/>
      <c r="GA196" s="77"/>
      <c r="GB196" s="77"/>
      <c r="GC196" s="77"/>
      <c r="GD196" s="77"/>
      <c r="GE196" s="77"/>
      <c r="GF196" s="77"/>
      <c r="GG196" s="77"/>
      <c r="GH196" s="77"/>
      <c r="GI196" s="77"/>
      <c r="GJ196" s="77"/>
      <c r="GK196" s="77"/>
      <c r="GL196" s="77"/>
      <c r="GM196" s="77"/>
      <c r="GN196" s="77"/>
      <c r="GO196" s="77"/>
      <c r="GP196" s="77"/>
      <c r="GQ196" s="77"/>
      <c r="GR196" s="77"/>
      <c r="GS196" s="77"/>
      <c r="GT196" s="77"/>
      <c r="GU196" s="77"/>
      <c r="GV196" s="77"/>
      <c r="GW196" s="77"/>
      <c r="GX196" s="77"/>
    </row>
    <row r="197" spans="1:206" s="77" customFormat="1" ht="12.75">
      <c r="A197" s="103">
        <v>25</v>
      </c>
      <c r="B197" s="74">
        <v>465</v>
      </c>
      <c r="C197" s="80" t="s">
        <v>45</v>
      </c>
      <c r="D197" s="77" t="s">
        <v>348</v>
      </c>
      <c r="E197" t="s">
        <v>394</v>
      </c>
      <c r="F197" s="74">
        <v>6.5</v>
      </c>
      <c r="G197" s="74">
        <v>0.1</v>
      </c>
      <c r="H197" s="74">
        <v>438</v>
      </c>
      <c r="I197" s="74">
        <v>41</v>
      </c>
      <c r="J197" s="74"/>
      <c r="K197" s="77">
        <v>14.7</v>
      </c>
      <c r="L197" s="74">
        <v>6</v>
      </c>
      <c r="N197" s="28">
        <f>(K197-K192)/K192</f>
        <v>-0.16949152542372883</v>
      </c>
      <c r="O197" s="77">
        <v>28</v>
      </c>
      <c r="P197" s="28">
        <f>(O197-O192)/O192</f>
        <v>-0.3488372093023256</v>
      </c>
      <c r="Q197" s="74">
        <v>4</v>
      </c>
      <c r="R197" s="12">
        <v>1</v>
      </c>
      <c r="S197" s="77">
        <v>13</v>
      </c>
      <c r="T197" s="28">
        <f>(S197-S192)/S192</f>
        <v>-0.24418604651162787</v>
      </c>
      <c r="W197" s="8">
        <v>0</v>
      </c>
      <c r="X197" s="8">
        <v>0</v>
      </c>
      <c r="Y197" s="5" t="s">
        <v>198</v>
      </c>
      <c r="Z197" s="8">
        <v>0</v>
      </c>
      <c r="AA197" t="s">
        <v>394</v>
      </c>
      <c r="AC197" s="77">
        <v>53</v>
      </c>
      <c r="AD197" s="77">
        <v>59</v>
      </c>
      <c r="AE197" s="77">
        <v>62</v>
      </c>
      <c r="AF197" s="77">
        <v>86</v>
      </c>
      <c r="AG197" s="77">
        <v>61</v>
      </c>
      <c r="AH197" s="77">
        <v>19</v>
      </c>
      <c r="AI197" s="77">
        <v>18</v>
      </c>
      <c r="AJ197" s="77">
        <v>11</v>
      </c>
      <c r="AK197" s="77">
        <v>40</v>
      </c>
      <c r="AL197" s="77">
        <v>29</v>
      </c>
      <c r="AN197" s="77">
        <v>17</v>
      </c>
      <c r="AO197" s="77">
        <v>19</v>
      </c>
      <c r="AP197" s="77">
        <v>20</v>
      </c>
      <c r="AQ197" s="77">
        <v>28</v>
      </c>
      <c r="AR197" s="77">
        <v>20</v>
      </c>
      <c r="AS197" s="77">
        <v>6</v>
      </c>
      <c r="AT197" s="77">
        <v>5</v>
      </c>
      <c r="AU197" s="77">
        <v>3</v>
      </c>
      <c r="AV197" s="77">
        <v>13</v>
      </c>
      <c r="AW197" s="77">
        <v>10</v>
      </c>
      <c r="AX197"/>
      <c r="AY197"/>
      <c r="AZ197">
        <f t="shared" si="166"/>
        <v>15.75</v>
      </c>
      <c r="BA197">
        <f t="shared" si="167"/>
        <v>18.75</v>
      </c>
      <c r="BB197">
        <f t="shared" si="167"/>
        <v>21.75</v>
      </c>
      <c r="BC197">
        <f t="shared" si="167"/>
        <v>24</v>
      </c>
      <c r="BD197">
        <f t="shared" si="167"/>
        <v>18.5</v>
      </c>
      <c r="BE197">
        <f t="shared" si="167"/>
        <v>9.25</v>
      </c>
      <c r="BF197">
        <f t="shared" si="167"/>
        <v>4.75</v>
      </c>
      <c r="BG197">
        <f t="shared" si="167"/>
        <v>6</v>
      </c>
      <c r="BH197">
        <f t="shared" si="167"/>
        <v>9.75</v>
      </c>
      <c r="BI197">
        <f t="shared" si="168"/>
        <v>12.5</v>
      </c>
      <c r="BJ197"/>
      <c r="BL197" s="77">
        <v>12</v>
      </c>
      <c r="BM197" s="77">
        <v>13</v>
      </c>
      <c r="BN197" s="77">
        <v>14</v>
      </c>
      <c r="BO197" s="77">
        <v>20</v>
      </c>
      <c r="BP197" s="77">
        <v>14</v>
      </c>
      <c r="BQ197" s="77">
        <v>4</v>
      </c>
      <c r="BR197" s="77">
        <v>4</v>
      </c>
      <c r="BS197" s="77">
        <v>3</v>
      </c>
      <c r="BT197" s="77">
        <v>9</v>
      </c>
      <c r="BU197" s="77">
        <v>7</v>
      </c>
      <c r="BW197" s="80" t="s">
        <v>48</v>
      </c>
      <c r="BX197" s="80" t="s">
        <v>60</v>
      </c>
      <c r="BY197">
        <f t="shared" si="169"/>
        <v>20</v>
      </c>
      <c r="BZ197">
        <f t="shared" si="170"/>
        <v>3</v>
      </c>
      <c r="CA197" s="27">
        <f t="shared" si="171"/>
        <v>7.25</v>
      </c>
      <c r="CC197">
        <f t="shared" si="172"/>
        <v>1</v>
      </c>
      <c r="CD197">
        <f t="shared" si="172"/>
        <v>1</v>
      </c>
      <c r="CE197">
        <f t="shared" si="172"/>
        <v>1</v>
      </c>
      <c r="CF197">
        <f t="shared" si="172"/>
        <v>1</v>
      </c>
      <c r="CG197">
        <f t="shared" si="172"/>
        <v>1</v>
      </c>
      <c r="CH197">
        <f t="shared" si="172"/>
        <v>0</v>
      </c>
      <c r="CI197">
        <f t="shared" si="172"/>
        <v>0</v>
      </c>
      <c r="CJ197">
        <f t="shared" si="172"/>
        <v>0</v>
      </c>
      <c r="CK197">
        <f t="shared" si="172"/>
        <v>1</v>
      </c>
      <c r="CL197">
        <f t="shared" si="172"/>
        <v>0</v>
      </c>
      <c r="CM197" t="s">
        <v>394</v>
      </c>
      <c r="CO197">
        <f t="shared" si="173"/>
        <v>24</v>
      </c>
      <c r="CP197">
        <f t="shared" si="174"/>
        <v>4.75</v>
      </c>
      <c r="CQ197" s="27">
        <f t="shared" si="175"/>
        <v>9.5625</v>
      </c>
      <c r="CR197"/>
      <c r="CS197">
        <f t="shared" si="176"/>
        <v>1</v>
      </c>
      <c r="CT197">
        <f t="shared" si="176"/>
        <v>1</v>
      </c>
      <c r="CU197">
        <f t="shared" si="176"/>
        <v>1</v>
      </c>
      <c r="CV197">
        <f t="shared" si="176"/>
        <v>1</v>
      </c>
      <c r="CW197">
        <f t="shared" si="176"/>
        <v>1</v>
      </c>
      <c r="CX197">
        <f t="shared" si="176"/>
        <v>0</v>
      </c>
      <c r="CY197">
        <f t="shared" si="176"/>
        <v>0</v>
      </c>
      <c r="CZ197">
        <f t="shared" si="176"/>
        <v>0</v>
      </c>
      <c r="DA197">
        <f t="shared" si="176"/>
        <v>1</v>
      </c>
      <c r="DB197">
        <f t="shared" si="176"/>
        <v>1</v>
      </c>
      <c r="DC197" s="8">
        <f t="shared" si="133"/>
        <v>7</v>
      </c>
      <c r="DD197" t="s">
        <v>394</v>
      </c>
      <c r="DE197" s="74">
        <v>465</v>
      </c>
      <c r="DF197" s="74"/>
      <c r="DG197" s="74"/>
      <c r="DH197" s="74"/>
      <c r="DI197" s="74"/>
      <c r="DJ197" s="53"/>
      <c r="DK197" s="53"/>
      <c r="DL197" s="53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</row>
    <row r="198" spans="1:116" s="5" customFormat="1" ht="12.75">
      <c r="A198" s="33"/>
      <c r="B198" s="33"/>
      <c r="C198" s="3"/>
      <c r="D198" s="3"/>
      <c r="E198" s="3"/>
      <c r="F198" s="33"/>
      <c r="G198" s="33"/>
      <c r="H198" s="33"/>
      <c r="I198" s="33"/>
      <c r="J198" s="33"/>
      <c r="K198" s="3"/>
      <c r="L198" s="33"/>
      <c r="M198" s="3"/>
      <c r="N198" s="88"/>
      <c r="O198" s="3" t="s">
        <v>51</v>
      </c>
      <c r="P198" s="88"/>
      <c r="Q198" s="33"/>
      <c r="R198" s="36"/>
      <c r="S198" s="3"/>
      <c r="T198" s="88"/>
      <c r="U198" s="3"/>
      <c r="V198" s="3"/>
      <c r="W198" s="3"/>
      <c r="X198" s="3"/>
      <c r="Y198" s="3"/>
      <c r="Z198" s="3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87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8" t="s">
        <v>51</v>
      </c>
      <c r="DD198" s="3"/>
      <c r="DE198" s="33"/>
      <c r="DF198" s="76"/>
      <c r="DG198" s="53"/>
      <c r="DH198" s="53"/>
      <c r="DI198" s="53"/>
      <c r="DJ198" s="53"/>
      <c r="DK198" s="53"/>
      <c r="DL198" s="53"/>
    </row>
    <row r="199" spans="1:116" s="5" customFormat="1" ht="12.75">
      <c r="A199" s="53"/>
      <c r="B199" s="53"/>
      <c r="F199" s="53"/>
      <c r="G199" s="53"/>
      <c r="H199" s="53"/>
      <c r="I199" s="53"/>
      <c r="J199" s="53"/>
      <c r="L199" s="53"/>
      <c r="N199" s="11"/>
      <c r="O199" s="5" t="s">
        <v>51</v>
      </c>
      <c r="P199" s="11"/>
      <c r="Q199" s="53"/>
      <c r="R199" s="57"/>
      <c r="T199" s="11"/>
      <c r="Z199" s="53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CA199" s="90"/>
      <c r="DC199" s="8">
        <v>466</v>
      </c>
      <c r="DE199" s="53"/>
      <c r="DF199" s="74"/>
      <c r="DG199" s="53"/>
      <c r="DH199" s="53"/>
      <c r="DI199" s="53"/>
      <c r="DJ199" s="53"/>
      <c r="DK199" s="53"/>
      <c r="DL199" s="53"/>
    </row>
    <row r="200" spans="1:116" s="5" customFormat="1" ht="12.75">
      <c r="A200" s="53">
        <v>26</v>
      </c>
      <c r="B200" s="53">
        <v>466</v>
      </c>
      <c r="C200" t="s">
        <v>45</v>
      </c>
      <c r="D200" s="5" t="s">
        <v>352</v>
      </c>
      <c r="E200" t="s">
        <v>47</v>
      </c>
      <c r="F200" s="53">
        <v>9.6</v>
      </c>
      <c r="G200" s="53">
        <v>0.4</v>
      </c>
      <c r="H200" s="74">
        <v>415</v>
      </c>
      <c r="I200" s="74">
        <v>34</v>
      </c>
      <c r="J200" s="74"/>
      <c r="K200" s="77">
        <v>18.6</v>
      </c>
      <c r="L200" s="74">
        <v>5</v>
      </c>
      <c r="M200" s="23">
        <f>(K200-F200)/F200</f>
        <v>0.9375000000000002</v>
      </c>
      <c r="N200" s="91"/>
      <c r="O200" s="5">
        <v>34</v>
      </c>
      <c r="P200" s="11"/>
      <c r="Q200" s="74">
        <v>5</v>
      </c>
      <c r="R200" s="92"/>
      <c r="S200" s="77">
        <v>14.8</v>
      </c>
      <c r="T200" s="91"/>
      <c r="Z200" s="53"/>
      <c r="AA200" t="s">
        <v>47</v>
      </c>
      <c r="AC200" s="77">
        <v>57</v>
      </c>
      <c r="AD200" s="77">
        <v>36</v>
      </c>
      <c r="AE200" s="77">
        <v>60</v>
      </c>
      <c r="AF200" s="77">
        <v>75</v>
      </c>
      <c r="AG200" s="77">
        <v>75</v>
      </c>
      <c r="AH200" s="77">
        <v>48</v>
      </c>
      <c r="AI200" s="77">
        <v>20</v>
      </c>
      <c r="AJ200" s="77">
        <v>7</v>
      </c>
      <c r="AK200" s="77">
        <v>5</v>
      </c>
      <c r="AL200" s="77">
        <v>32</v>
      </c>
      <c r="AN200" s="5">
        <v>26</v>
      </c>
      <c r="AO200" s="5">
        <v>16</v>
      </c>
      <c r="AP200" s="5">
        <v>27</v>
      </c>
      <c r="AQ200" s="5">
        <v>34</v>
      </c>
      <c r="AR200" s="5">
        <v>33</v>
      </c>
      <c r="AS200" s="5">
        <v>21</v>
      </c>
      <c r="AT200" s="5">
        <v>8</v>
      </c>
      <c r="AU200" s="5">
        <v>3</v>
      </c>
      <c r="AV200" s="5">
        <v>2</v>
      </c>
      <c r="AW200" s="5">
        <v>14</v>
      </c>
      <c r="AX200"/>
      <c r="AY200"/>
      <c r="AZ200">
        <f>(AW200+2*AN200+AO200)/4</f>
        <v>20.5</v>
      </c>
      <c r="BA200">
        <f aca="true" t="shared" si="177" ref="BA200:BH203">(AN200+2*AO200+AP200)/4</f>
        <v>21.25</v>
      </c>
      <c r="BB200">
        <f t="shared" si="177"/>
        <v>26</v>
      </c>
      <c r="BC200">
        <f t="shared" si="177"/>
        <v>32</v>
      </c>
      <c r="BD200">
        <f t="shared" si="177"/>
        <v>30.25</v>
      </c>
      <c r="BE200">
        <f t="shared" si="177"/>
        <v>20.75</v>
      </c>
      <c r="BF200">
        <f t="shared" si="177"/>
        <v>10</v>
      </c>
      <c r="BG200">
        <f t="shared" si="177"/>
        <v>4</v>
      </c>
      <c r="BH200">
        <f t="shared" si="177"/>
        <v>5.25</v>
      </c>
      <c r="BI200">
        <f>(AV200+2*AW200+AN200)/4</f>
        <v>14</v>
      </c>
      <c r="BJ200"/>
      <c r="BL200" s="5">
        <v>14</v>
      </c>
      <c r="BM200" s="5">
        <v>9</v>
      </c>
      <c r="BN200" s="5">
        <v>14</v>
      </c>
      <c r="BO200" s="5">
        <v>18</v>
      </c>
      <c r="BP200" s="5">
        <v>18</v>
      </c>
      <c r="BQ200" s="5">
        <v>12</v>
      </c>
      <c r="BR200" s="5">
        <v>5</v>
      </c>
      <c r="BS200" s="5">
        <v>2</v>
      </c>
      <c r="BT200" s="5">
        <v>1</v>
      </c>
      <c r="BU200" s="5">
        <v>8</v>
      </c>
      <c r="BW200" t="s">
        <v>48</v>
      </c>
      <c r="BX200" s="5" t="s">
        <v>423</v>
      </c>
      <c r="BY200">
        <f>MAX(BL200:BU200)</f>
        <v>18</v>
      </c>
      <c r="BZ200">
        <f>MIN(BL200:BU200)</f>
        <v>1</v>
      </c>
      <c r="CA200" s="27">
        <f>(BY200-BZ200)/4+BZ200</f>
        <v>5.25</v>
      </c>
      <c r="CC200">
        <f aca="true" t="shared" si="178" ref="CC200:CL203">IF(BL200&gt;$CA200,1,0)</f>
        <v>1</v>
      </c>
      <c r="CD200">
        <f t="shared" si="178"/>
        <v>1</v>
      </c>
      <c r="CE200">
        <f t="shared" si="178"/>
        <v>1</v>
      </c>
      <c r="CF200">
        <f t="shared" si="178"/>
        <v>1</v>
      </c>
      <c r="CG200">
        <f t="shared" si="178"/>
        <v>1</v>
      </c>
      <c r="CH200">
        <f t="shared" si="178"/>
        <v>1</v>
      </c>
      <c r="CI200">
        <f t="shared" si="178"/>
        <v>0</v>
      </c>
      <c r="CJ200">
        <f t="shared" si="178"/>
        <v>0</v>
      </c>
      <c r="CK200">
        <f t="shared" si="178"/>
        <v>0</v>
      </c>
      <c r="CL200">
        <f t="shared" si="178"/>
        <v>1</v>
      </c>
      <c r="CM200" t="s">
        <v>47</v>
      </c>
      <c r="CN200" s="5" t="s">
        <v>60</v>
      </c>
      <c r="CO200">
        <f>MAX(AZ200:BI200)</f>
        <v>32</v>
      </c>
      <c r="CP200">
        <f>MIN(AZ200:BI200)</f>
        <v>4</v>
      </c>
      <c r="CQ200" s="27">
        <f>(CO200-CP200)/4+CP200</f>
        <v>11</v>
      </c>
      <c r="CR200"/>
      <c r="CS200">
        <f aca="true" t="shared" si="179" ref="CS200:DB203">IF(AZ200&gt;$CQ200,1,0)</f>
        <v>1</v>
      </c>
      <c r="CT200">
        <f t="shared" si="179"/>
        <v>1</v>
      </c>
      <c r="CU200">
        <f t="shared" si="179"/>
        <v>1</v>
      </c>
      <c r="CV200">
        <f t="shared" si="179"/>
        <v>1</v>
      </c>
      <c r="CW200">
        <f t="shared" si="179"/>
        <v>1</v>
      </c>
      <c r="CX200">
        <f t="shared" si="179"/>
        <v>1</v>
      </c>
      <c r="CY200">
        <f t="shared" si="179"/>
        <v>0</v>
      </c>
      <c r="CZ200">
        <f t="shared" si="179"/>
        <v>0</v>
      </c>
      <c r="DA200">
        <f t="shared" si="179"/>
        <v>0</v>
      </c>
      <c r="DB200">
        <f t="shared" si="179"/>
        <v>1</v>
      </c>
      <c r="DC200" s="8">
        <f t="shared" si="133"/>
        <v>7</v>
      </c>
      <c r="DD200" t="s">
        <v>47</v>
      </c>
      <c r="DE200" s="53">
        <v>466</v>
      </c>
      <c r="DF200" s="74"/>
      <c r="DG200" s="53"/>
      <c r="DH200" s="53"/>
      <c r="DI200" s="53"/>
      <c r="DJ200" s="53"/>
      <c r="DK200" s="53"/>
      <c r="DL200" s="53"/>
    </row>
    <row r="201" spans="1:116" s="5" customFormat="1" ht="12.75">
      <c r="A201" s="53">
        <v>26</v>
      </c>
      <c r="B201" s="74">
        <v>466</v>
      </c>
      <c r="C201" t="s">
        <v>45</v>
      </c>
      <c r="D201" s="5" t="s">
        <v>353</v>
      </c>
      <c r="E201" s="5" t="s">
        <v>395</v>
      </c>
      <c r="F201" s="53">
        <v>7.5</v>
      </c>
      <c r="G201" s="53">
        <v>0.4</v>
      </c>
      <c r="H201" s="74">
        <v>913</v>
      </c>
      <c r="I201" s="74">
        <v>72</v>
      </c>
      <c r="J201" s="74"/>
      <c r="K201" s="77">
        <v>16</v>
      </c>
      <c r="L201" s="74">
        <v>5</v>
      </c>
      <c r="M201" s="77"/>
      <c r="N201" s="28">
        <f>(K201-K200)/K200</f>
        <v>-0.1397849462365592</v>
      </c>
      <c r="O201" s="5">
        <v>43</v>
      </c>
      <c r="P201" s="28">
        <f>(O201-O200)/O200</f>
        <v>0.2647058823529412</v>
      </c>
      <c r="Q201" s="74">
        <v>5</v>
      </c>
      <c r="R201" s="12">
        <v>0</v>
      </c>
      <c r="S201" s="77">
        <v>17.6</v>
      </c>
      <c r="T201" s="28">
        <v>0</v>
      </c>
      <c r="W201" s="8">
        <v>0</v>
      </c>
      <c r="X201" s="8">
        <v>0</v>
      </c>
      <c r="Y201" s="8">
        <v>0</v>
      </c>
      <c r="Z201" s="8">
        <v>0</v>
      </c>
      <c r="AA201" s="5" t="s">
        <v>395</v>
      </c>
      <c r="AC201" s="77">
        <v>95</v>
      </c>
      <c r="AD201" s="77">
        <v>58</v>
      </c>
      <c r="AE201" s="77">
        <v>78</v>
      </c>
      <c r="AF201" s="77">
        <v>122</v>
      </c>
      <c r="AG201" s="77">
        <v>249</v>
      </c>
      <c r="AH201" s="77">
        <v>123</v>
      </c>
      <c r="AI201" s="77">
        <v>98</v>
      </c>
      <c r="AJ201" s="77">
        <v>40</v>
      </c>
      <c r="AK201" s="77">
        <v>9</v>
      </c>
      <c r="AL201" s="77">
        <v>41</v>
      </c>
      <c r="AN201" s="77">
        <v>16</v>
      </c>
      <c r="AO201" s="77">
        <v>10</v>
      </c>
      <c r="AP201" s="77">
        <v>13</v>
      </c>
      <c r="AQ201" s="77">
        <v>21</v>
      </c>
      <c r="AR201" s="77">
        <v>43</v>
      </c>
      <c r="AS201" s="77">
        <v>21</v>
      </c>
      <c r="AT201" s="77">
        <v>17</v>
      </c>
      <c r="AU201" s="77">
        <v>6</v>
      </c>
      <c r="AV201" s="77">
        <v>1</v>
      </c>
      <c r="AW201" s="77">
        <v>7</v>
      </c>
      <c r="AX201"/>
      <c r="AY201"/>
      <c r="AZ201">
        <f>(AW201+2*AN201+AO201)/4</f>
        <v>12.25</v>
      </c>
      <c r="BA201">
        <f t="shared" si="177"/>
        <v>12.25</v>
      </c>
      <c r="BB201">
        <f t="shared" si="177"/>
        <v>14.25</v>
      </c>
      <c r="BC201">
        <f t="shared" si="177"/>
        <v>24.5</v>
      </c>
      <c r="BD201">
        <f t="shared" si="177"/>
        <v>32</v>
      </c>
      <c r="BE201">
        <f t="shared" si="177"/>
        <v>25.5</v>
      </c>
      <c r="BF201">
        <f t="shared" si="177"/>
        <v>15.25</v>
      </c>
      <c r="BG201">
        <f t="shared" si="177"/>
        <v>7.5</v>
      </c>
      <c r="BH201">
        <f t="shared" si="177"/>
        <v>3.75</v>
      </c>
      <c r="BI201">
        <f>(AV201+2*AW201+AN201)/4</f>
        <v>7.75</v>
      </c>
      <c r="BJ201"/>
      <c r="BL201" s="5">
        <v>10</v>
      </c>
      <c r="BM201" s="5">
        <v>6</v>
      </c>
      <c r="BN201" s="5">
        <v>9</v>
      </c>
      <c r="BO201" s="5">
        <v>13</v>
      </c>
      <c r="BP201" s="5">
        <v>27</v>
      </c>
      <c r="BQ201" s="5">
        <v>13</v>
      </c>
      <c r="BR201" s="5">
        <v>11</v>
      </c>
      <c r="BS201" s="5">
        <v>4</v>
      </c>
      <c r="BT201" s="5">
        <v>1</v>
      </c>
      <c r="BU201" s="5">
        <v>4</v>
      </c>
      <c r="BW201" t="s">
        <v>48</v>
      </c>
      <c r="BX201" s="5" t="s">
        <v>423</v>
      </c>
      <c r="BY201">
        <f>MAX(BL201:BU201)</f>
        <v>27</v>
      </c>
      <c r="BZ201">
        <f>MIN(BL201:BU201)</f>
        <v>1</v>
      </c>
      <c r="CA201" s="27">
        <f>(BY201-BZ201)/4+BZ201</f>
        <v>7.5</v>
      </c>
      <c r="CC201">
        <f t="shared" si="178"/>
        <v>1</v>
      </c>
      <c r="CD201">
        <f t="shared" si="178"/>
        <v>0</v>
      </c>
      <c r="CE201">
        <f t="shared" si="178"/>
        <v>1</v>
      </c>
      <c r="CF201">
        <f t="shared" si="178"/>
        <v>1</v>
      </c>
      <c r="CG201">
        <f t="shared" si="178"/>
        <v>1</v>
      </c>
      <c r="CH201">
        <f t="shared" si="178"/>
        <v>1</v>
      </c>
      <c r="CI201">
        <f t="shared" si="178"/>
        <v>1</v>
      </c>
      <c r="CJ201">
        <f t="shared" si="178"/>
        <v>0</v>
      </c>
      <c r="CK201">
        <f t="shared" si="178"/>
        <v>0</v>
      </c>
      <c r="CL201">
        <f t="shared" si="178"/>
        <v>0</v>
      </c>
      <c r="CM201" s="5" t="s">
        <v>395</v>
      </c>
      <c r="CO201">
        <f>MAX(AZ201:BI201)</f>
        <v>32</v>
      </c>
      <c r="CP201">
        <f>MIN(AZ201:BI201)</f>
        <v>3.75</v>
      </c>
      <c r="CQ201" s="27">
        <f>(CO201-CP201)/4+CP201</f>
        <v>10.8125</v>
      </c>
      <c r="CR201"/>
      <c r="CS201">
        <f t="shared" si="179"/>
        <v>1</v>
      </c>
      <c r="CT201">
        <f t="shared" si="179"/>
        <v>1</v>
      </c>
      <c r="CU201">
        <f t="shared" si="179"/>
        <v>1</v>
      </c>
      <c r="CV201">
        <f t="shared" si="179"/>
        <v>1</v>
      </c>
      <c r="CW201">
        <f t="shared" si="179"/>
        <v>1</v>
      </c>
      <c r="CX201">
        <f t="shared" si="179"/>
        <v>1</v>
      </c>
      <c r="CY201">
        <f t="shared" si="179"/>
        <v>1</v>
      </c>
      <c r="CZ201">
        <f t="shared" si="179"/>
        <v>0</v>
      </c>
      <c r="DA201">
        <f t="shared" si="179"/>
        <v>0</v>
      </c>
      <c r="DB201">
        <f t="shared" si="179"/>
        <v>0</v>
      </c>
      <c r="DC201" s="8">
        <f t="shared" si="133"/>
        <v>7</v>
      </c>
      <c r="DD201" s="5" t="s">
        <v>395</v>
      </c>
      <c r="DE201" s="74">
        <v>466</v>
      </c>
      <c r="DF201" s="74"/>
      <c r="DG201" s="53"/>
      <c r="DH201" s="53"/>
      <c r="DI201" s="53"/>
      <c r="DJ201" s="53"/>
      <c r="DK201" s="53"/>
      <c r="DL201" s="53"/>
    </row>
    <row r="202" spans="1:116" s="5" customFormat="1" ht="12.75">
      <c r="A202" s="53">
        <v>26</v>
      </c>
      <c r="B202" s="74">
        <v>466</v>
      </c>
      <c r="C202" t="s">
        <v>45</v>
      </c>
      <c r="D202" s="5" t="s">
        <v>352</v>
      </c>
      <c r="E202" s="77" t="s">
        <v>396</v>
      </c>
      <c r="F202" s="53">
        <v>9.6</v>
      </c>
      <c r="G202" s="53">
        <v>0.4</v>
      </c>
      <c r="H202" s="74">
        <v>802</v>
      </c>
      <c r="I202" s="74">
        <v>39</v>
      </c>
      <c r="J202" s="74"/>
      <c r="K202" s="77">
        <v>28.8</v>
      </c>
      <c r="L202" s="74">
        <v>12</v>
      </c>
      <c r="M202" s="77"/>
      <c r="N202" s="28">
        <f>(K202-K200)/K200</f>
        <v>0.5483870967741935</v>
      </c>
      <c r="O202" s="5">
        <v>67</v>
      </c>
      <c r="P202" s="28">
        <f>(O202-O200)/O200</f>
        <v>0.9705882352941176</v>
      </c>
      <c r="Q202" s="74">
        <v>5</v>
      </c>
      <c r="R202" s="12">
        <v>0</v>
      </c>
      <c r="S202" s="77">
        <v>14.7</v>
      </c>
      <c r="T202" s="28">
        <v>0</v>
      </c>
      <c r="W202" s="93" t="s">
        <v>412</v>
      </c>
      <c r="X202" s="93" t="s">
        <v>412</v>
      </c>
      <c r="Y202" s="8">
        <v>0</v>
      </c>
      <c r="Z202" s="8">
        <v>0</v>
      </c>
      <c r="AA202" s="77" t="s">
        <v>396</v>
      </c>
      <c r="AC202" s="77">
        <v>68</v>
      </c>
      <c r="AD202" s="77">
        <v>71</v>
      </c>
      <c r="AE202" s="77">
        <v>97</v>
      </c>
      <c r="AF202" s="77">
        <v>132</v>
      </c>
      <c r="AG202" s="77">
        <v>188</v>
      </c>
      <c r="AH202" s="77">
        <v>88</v>
      </c>
      <c r="AI202" s="77">
        <v>56</v>
      </c>
      <c r="AJ202" s="77">
        <v>41</v>
      </c>
      <c r="AK202" s="77">
        <v>21</v>
      </c>
      <c r="AL202" s="77">
        <v>40</v>
      </c>
      <c r="AN202" s="5">
        <v>25</v>
      </c>
      <c r="AO202" s="5">
        <v>26</v>
      </c>
      <c r="AP202" s="5">
        <v>33</v>
      </c>
      <c r="AQ202" s="5">
        <v>47</v>
      </c>
      <c r="AR202" s="5">
        <v>67</v>
      </c>
      <c r="AS202" s="5">
        <v>31</v>
      </c>
      <c r="AT202" s="5">
        <v>20</v>
      </c>
      <c r="AU202" s="5">
        <v>17</v>
      </c>
      <c r="AV202" s="5">
        <v>8</v>
      </c>
      <c r="AW202" s="5">
        <v>15</v>
      </c>
      <c r="AX202"/>
      <c r="AY202"/>
      <c r="AZ202">
        <f>(AW202+2*AN202+AO202)/4</f>
        <v>22.75</v>
      </c>
      <c r="BA202">
        <f t="shared" si="177"/>
        <v>27.5</v>
      </c>
      <c r="BB202">
        <f t="shared" si="177"/>
        <v>34.75</v>
      </c>
      <c r="BC202">
        <f t="shared" si="177"/>
        <v>48.5</v>
      </c>
      <c r="BD202">
        <f t="shared" si="177"/>
        <v>53</v>
      </c>
      <c r="BE202">
        <f t="shared" si="177"/>
        <v>37.25</v>
      </c>
      <c r="BF202">
        <f t="shared" si="177"/>
        <v>22</v>
      </c>
      <c r="BG202">
        <f t="shared" si="177"/>
        <v>15.5</v>
      </c>
      <c r="BH202">
        <f t="shared" si="177"/>
        <v>12</v>
      </c>
      <c r="BI202">
        <f>(AV202+2*AW202+AN202)/4</f>
        <v>15.75</v>
      </c>
      <c r="BJ202"/>
      <c r="BL202" s="5">
        <v>8</v>
      </c>
      <c r="BM202" s="5">
        <v>9</v>
      </c>
      <c r="BN202" s="5">
        <v>12</v>
      </c>
      <c r="BO202" s="5">
        <v>16</v>
      </c>
      <c r="BP202" s="5">
        <v>23</v>
      </c>
      <c r="BQ202" s="5">
        <v>11</v>
      </c>
      <c r="BR202" s="5">
        <v>7</v>
      </c>
      <c r="BS202" s="5">
        <v>5</v>
      </c>
      <c r="BT202" s="5">
        <v>3</v>
      </c>
      <c r="BU202" s="5">
        <v>5</v>
      </c>
      <c r="BW202" t="s">
        <v>48</v>
      </c>
      <c r="BX202" s="5" t="s">
        <v>423</v>
      </c>
      <c r="BY202">
        <f>MAX(BL202:BU202)</f>
        <v>23</v>
      </c>
      <c r="BZ202">
        <f>MIN(BL202:BU202)</f>
        <v>3</v>
      </c>
      <c r="CA202" s="27">
        <f>(BY202-BZ202)/4+BZ202</f>
        <v>8</v>
      </c>
      <c r="CC202">
        <f t="shared" si="178"/>
        <v>0</v>
      </c>
      <c r="CD202">
        <f t="shared" si="178"/>
        <v>1</v>
      </c>
      <c r="CE202">
        <f t="shared" si="178"/>
        <v>1</v>
      </c>
      <c r="CF202">
        <f t="shared" si="178"/>
        <v>1</v>
      </c>
      <c r="CG202">
        <f t="shared" si="178"/>
        <v>1</v>
      </c>
      <c r="CH202">
        <f t="shared" si="178"/>
        <v>1</v>
      </c>
      <c r="CI202">
        <f t="shared" si="178"/>
        <v>0</v>
      </c>
      <c r="CJ202">
        <f t="shared" si="178"/>
        <v>0</v>
      </c>
      <c r="CK202">
        <f t="shared" si="178"/>
        <v>0</v>
      </c>
      <c r="CL202">
        <f t="shared" si="178"/>
        <v>0</v>
      </c>
      <c r="CM202" s="77" t="s">
        <v>396</v>
      </c>
      <c r="CO202">
        <f>MAX(AZ202:BI202)</f>
        <v>53</v>
      </c>
      <c r="CP202">
        <f>MIN(AZ202:BI202)</f>
        <v>12</v>
      </c>
      <c r="CQ202" s="27">
        <f>(CO202-CP202)/4+CP202</f>
        <v>22.25</v>
      </c>
      <c r="CR202"/>
      <c r="CS202">
        <f t="shared" si="179"/>
        <v>1</v>
      </c>
      <c r="CT202">
        <f t="shared" si="179"/>
        <v>1</v>
      </c>
      <c r="CU202">
        <f t="shared" si="179"/>
        <v>1</v>
      </c>
      <c r="CV202">
        <f t="shared" si="179"/>
        <v>1</v>
      </c>
      <c r="CW202">
        <f t="shared" si="179"/>
        <v>1</v>
      </c>
      <c r="CX202">
        <f t="shared" si="179"/>
        <v>1</v>
      </c>
      <c r="CY202">
        <f t="shared" si="179"/>
        <v>0</v>
      </c>
      <c r="CZ202">
        <f t="shared" si="179"/>
        <v>0</v>
      </c>
      <c r="DA202">
        <f t="shared" si="179"/>
        <v>0</v>
      </c>
      <c r="DB202">
        <f t="shared" si="179"/>
        <v>0</v>
      </c>
      <c r="DC202" s="8">
        <f aca="true" t="shared" si="180" ref="DC202:DC265">SUM(CS202:DB202)</f>
        <v>6</v>
      </c>
      <c r="DD202" s="77" t="s">
        <v>396</v>
      </c>
      <c r="DE202" s="74">
        <v>466</v>
      </c>
      <c r="DF202" s="74"/>
      <c r="DG202" s="53"/>
      <c r="DH202" s="53"/>
      <c r="DI202" s="53"/>
      <c r="DJ202" s="53"/>
      <c r="DK202" s="53"/>
      <c r="DL202" s="53"/>
    </row>
    <row r="203" spans="1:116" s="5" customFormat="1" ht="12.75">
      <c r="A203" s="53">
        <v>26</v>
      </c>
      <c r="B203" s="74">
        <v>466</v>
      </c>
      <c r="C203" t="s">
        <v>45</v>
      </c>
      <c r="D203" s="77" t="s">
        <v>354</v>
      </c>
      <c r="E203" s="5" t="s">
        <v>393</v>
      </c>
      <c r="F203" s="53">
        <v>8.2</v>
      </c>
      <c r="G203" s="74">
        <v>0.3</v>
      </c>
      <c r="H203" s="74">
        <v>713</v>
      </c>
      <c r="I203" s="74">
        <v>54</v>
      </c>
      <c r="J203" s="74"/>
      <c r="K203" s="77">
        <v>17.9</v>
      </c>
      <c r="L203" s="74">
        <v>5</v>
      </c>
      <c r="M203" s="77"/>
      <c r="N203" s="28">
        <f>(K203-K200)/K200</f>
        <v>-0.037634408602150685</v>
      </c>
      <c r="O203" s="5">
        <v>49</v>
      </c>
      <c r="P203" s="28">
        <f>(O203-O200)/O200</f>
        <v>0.4411764705882353</v>
      </c>
      <c r="Q203" s="74">
        <v>5</v>
      </c>
      <c r="R203" s="12">
        <v>0</v>
      </c>
      <c r="S203" s="77">
        <v>16.2</v>
      </c>
      <c r="T203" s="28">
        <v>0</v>
      </c>
      <c r="W203" s="8">
        <v>0</v>
      </c>
      <c r="X203" s="8">
        <v>0</v>
      </c>
      <c r="Y203" s="8">
        <v>0</v>
      </c>
      <c r="Z203" s="8">
        <v>0</v>
      </c>
      <c r="AA203" s="5" t="s">
        <v>393</v>
      </c>
      <c r="AC203" s="77">
        <v>52</v>
      </c>
      <c r="AD203" s="77">
        <v>63</v>
      </c>
      <c r="AE203" s="77">
        <v>60</v>
      </c>
      <c r="AF203" s="77">
        <v>91</v>
      </c>
      <c r="AG203" s="77">
        <v>197</v>
      </c>
      <c r="AH203" s="77">
        <v>94</v>
      </c>
      <c r="AI203" s="77">
        <v>61</v>
      </c>
      <c r="AJ203" s="77">
        <v>41</v>
      </c>
      <c r="AK203" s="77">
        <v>21</v>
      </c>
      <c r="AL203" s="77">
        <v>33</v>
      </c>
      <c r="AN203" s="5">
        <v>12</v>
      </c>
      <c r="AO203" s="5">
        <v>15</v>
      </c>
      <c r="AP203" s="5">
        <v>14</v>
      </c>
      <c r="AQ203" s="5">
        <v>23</v>
      </c>
      <c r="AR203" s="5">
        <v>49</v>
      </c>
      <c r="AS203" s="5">
        <v>23</v>
      </c>
      <c r="AT203" s="5">
        <v>15</v>
      </c>
      <c r="AU203" s="5">
        <v>10</v>
      </c>
      <c r="AV203" s="5">
        <v>5</v>
      </c>
      <c r="AW203" s="5">
        <v>8</v>
      </c>
      <c r="AX203"/>
      <c r="AY203"/>
      <c r="AZ203">
        <f>(AW203+2*AN203+AO203)/4</f>
        <v>11.75</v>
      </c>
      <c r="BA203">
        <f t="shared" si="177"/>
        <v>14</v>
      </c>
      <c r="BB203">
        <f t="shared" si="177"/>
        <v>16.5</v>
      </c>
      <c r="BC203">
        <f t="shared" si="177"/>
        <v>27.25</v>
      </c>
      <c r="BD203">
        <f t="shared" si="177"/>
        <v>36</v>
      </c>
      <c r="BE203">
        <f t="shared" si="177"/>
        <v>27.5</v>
      </c>
      <c r="BF203">
        <f t="shared" si="177"/>
        <v>15.75</v>
      </c>
      <c r="BG203">
        <f t="shared" si="177"/>
        <v>10</v>
      </c>
      <c r="BH203">
        <f t="shared" si="177"/>
        <v>7</v>
      </c>
      <c r="BI203">
        <f>(AV203+2*AW203+AN203)/4</f>
        <v>8.25</v>
      </c>
      <c r="BJ203"/>
      <c r="BL203" s="5">
        <v>7</v>
      </c>
      <c r="BM203" s="5">
        <v>9</v>
      </c>
      <c r="BN203" s="5">
        <v>8</v>
      </c>
      <c r="BO203" s="5">
        <v>13</v>
      </c>
      <c r="BP203" s="5">
        <v>28</v>
      </c>
      <c r="BQ203" s="5">
        <v>13</v>
      </c>
      <c r="BR203" s="5">
        <v>9</v>
      </c>
      <c r="BS203" s="5">
        <v>6</v>
      </c>
      <c r="BT203" s="5">
        <v>3</v>
      </c>
      <c r="BU203" s="5">
        <v>5</v>
      </c>
      <c r="BW203" t="s">
        <v>48</v>
      </c>
      <c r="BX203" s="5" t="s">
        <v>423</v>
      </c>
      <c r="BY203">
        <f>MAX(BL203:BU203)</f>
        <v>28</v>
      </c>
      <c r="BZ203">
        <f>MIN(BL203:BU203)</f>
        <v>3</v>
      </c>
      <c r="CA203" s="27">
        <f>(BY203-BZ203)/4+BZ203</f>
        <v>9.25</v>
      </c>
      <c r="CC203">
        <f t="shared" si="178"/>
        <v>0</v>
      </c>
      <c r="CD203">
        <f t="shared" si="178"/>
        <v>0</v>
      </c>
      <c r="CE203">
        <f t="shared" si="178"/>
        <v>0</v>
      </c>
      <c r="CF203">
        <f t="shared" si="178"/>
        <v>1</v>
      </c>
      <c r="CG203">
        <f t="shared" si="178"/>
        <v>1</v>
      </c>
      <c r="CH203">
        <f t="shared" si="178"/>
        <v>1</v>
      </c>
      <c r="CI203">
        <f t="shared" si="178"/>
        <v>0</v>
      </c>
      <c r="CJ203">
        <f t="shared" si="178"/>
        <v>0</v>
      </c>
      <c r="CK203">
        <f t="shared" si="178"/>
        <v>0</v>
      </c>
      <c r="CL203">
        <f t="shared" si="178"/>
        <v>0</v>
      </c>
      <c r="CM203" s="5" t="s">
        <v>393</v>
      </c>
      <c r="CO203">
        <f>MAX(AZ203:BI203)</f>
        <v>36</v>
      </c>
      <c r="CP203">
        <f>MIN(AZ203:BI203)</f>
        <v>7</v>
      </c>
      <c r="CQ203" s="27">
        <f>(CO203-CP203)/4+CP203</f>
        <v>14.25</v>
      </c>
      <c r="CR203"/>
      <c r="CS203">
        <f t="shared" si="179"/>
        <v>0</v>
      </c>
      <c r="CT203">
        <f t="shared" si="179"/>
        <v>0</v>
      </c>
      <c r="CU203">
        <f t="shared" si="179"/>
        <v>1</v>
      </c>
      <c r="CV203">
        <f t="shared" si="179"/>
        <v>1</v>
      </c>
      <c r="CW203">
        <f t="shared" si="179"/>
        <v>1</v>
      </c>
      <c r="CX203">
        <f t="shared" si="179"/>
        <v>1</v>
      </c>
      <c r="CY203">
        <f t="shared" si="179"/>
        <v>1</v>
      </c>
      <c r="CZ203">
        <f t="shared" si="179"/>
        <v>0</v>
      </c>
      <c r="DA203">
        <f t="shared" si="179"/>
        <v>0</v>
      </c>
      <c r="DB203">
        <f t="shared" si="179"/>
        <v>0</v>
      </c>
      <c r="DC203" s="8">
        <f t="shared" si="180"/>
        <v>5</v>
      </c>
      <c r="DD203" s="5" t="s">
        <v>393</v>
      </c>
      <c r="DE203" s="74">
        <v>466</v>
      </c>
      <c r="DF203" s="74"/>
      <c r="DG203" s="53"/>
      <c r="DH203" s="53"/>
      <c r="DI203" s="53"/>
      <c r="DJ203" s="53"/>
      <c r="DK203" s="53"/>
      <c r="DL203" s="53"/>
    </row>
    <row r="204" spans="1:116" s="5" customFormat="1" ht="12.75">
      <c r="A204" s="33"/>
      <c r="B204" s="33"/>
      <c r="C204" s="3"/>
      <c r="D204" s="3"/>
      <c r="E204" s="3"/>
      <c r="F204" s="33"/>
      <c r="G204" s="33"/>
      <c r="H204" s="33"/>
      <c r="I204" s="33"/>
      <c r="J204" s="33"/>
      <c r="K204" s="3"/>
      <c r="L204" s="33"/>
      <c r="M204" s="3"/>
      <c r="N204" s="88"/>
      <c r="O204" s="3" t="s">
        <v>51</v>
      </c>
      <c r="P204" s="88"/>
      <c r="Q204" s="33"/>
      <c r="R204" s="36"/>
      <c r="S204" s="3"/>
      <c r="T204" s="88"/>
      <c r="U204" s="3"/>
      <c r="V204" s="3"/>
      <c r="W204" s="3"/>
      <c r="X204" s="3"/>
      <c r="Y204" s="3"/>
      <c r="Z204" s="3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87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8" t="s">
        <v>51</v>
      </c>
      <c r="DD204" s="3"/>
      <c r="DE204" s="33"/>
      <c r="DF204" s="76"/>
      <c r="DG204" s="53"/>
      <c r="DH204" s="53"/>
      <c r="DI204" s="53"/>
      <c r="DJ204" s="53"/>
      <c r="DK204" s="53"/>
      <c r="DL204" s="53"/>
    </row>
    <row r="205" spans="1:121" s="5" customFormat="1" ht="12.75">
      <c r="A205" s="53"/>
      <c r="B205" s="53"/>
      <c r="F205" s="53"/>
      <c r="G205" s="53"/>
      <c r="H205" s="53"/>
      <c r="I205" s="53"/>
      <c r="J205" s="53"/>
      <c r="L205" s="53"/>
      <c r="N205" s="11"/>
      <c r="O205" s="5" t="s">
        <v>51</v>
      </c>
      <c r="P205" s="11"/>
      <c r="Q205" s="53"/>
      <c r="R205" s="57"/>
      <c r="T205" s="11"/>
      <c r="Z205" s="53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CA205" s="90"/>
      <c r="DC205" s="8">
        <v>467</v>
      </c>
      <c r="DE205" s="53"/>
      <c r="DF205" s="74"/>
      <c r="DG205" s="53"/>
      <c r="DH205" s="53"/>
      <c r="DI205" s="53"/>
      <c r="DJ205" s="53"/>
      <c r="DK205" s="53"/>
      <c r="DL205" s="53"/>
      <c r="DP205" s="53"/>
      <c r="DQ205" s="55"/>
    </row>
    <row r="206" spans="1:121" s="5" customFormat="1" ht="12.75">
      <c r="A206" s="53">
        <v>27</v>
      </c>
      <c r="B206" s="8">
        <v>467</v>
      </c>
      <c r="C206" t="s">
        <v>45</v>
      </c>
      <c r="D206" t="s">
        <v>96</v>
      </c>
      <c r="E206" t="s">
        <v>47</v>
      </c>
      <c r="F206" s="8">
        <v>6</v>
      </c>
      <c r="G206" s="8">
        <v>0.3</v>
      </c>
      <c r="H206" s="8">
        <v>228</v>
      </c>
      <c r="I206" s="8">
        <v>63</v>
      </c>
      <c r="J206" s="8"/>
      <c r="K206">
        <v>5.4</v>
      </c>
      <c r="L206" s="8">
        <v>1</v>
      </c>
      <c r="M206" s="23">
        <f>(K206-F206)/F206</f>
        <v>-0.09999999999999994</v>
      </c>
      <c r="N206" s="40"/>
      <c r="O206">
        <v>10</v>
      </c>
      <c r="P206" s="40"/>
      <c r="Q206" s="8">
        <v>5</v>
      </c>
      <c r="R206" s="12"/>
      <c r="S206">
        <v>16.7</v>
      </c>
      <c r="T206" s="40"/>
      <c r="U206"/>
      <c r="V206"/>
      <c r="W206" s="49" t="s">
        <v>51</v>
      </c>
      <c r="X206" s="49" t="s">
        <v>51</v>
      </c>
      <c r="Y206"/>
      <c r="Z206" s="8"/>
      <c r="AA206" t="s">
        <v>47</v>
      </c>
      <c r="AB206"/>
      <c r="AC206">
        <v>6</v>
      </c>
      <c r="AD206">
        <v>7</v>
      </c>
      <c r="AE206">
        <v>32</v>
      </c>
      <c r="AF206">
        <v>46</v>
      </c>
      <c r="AG206">
        <v>46</v>
      </c>
      <c r="AH206">
        <v>45</v>
      </c>
      <c r="AI206">
        <v>14</v>
      </c>
      <c r="AJ206">
        <v>6</v>
      </c>
      <c r="AK206">
        <v>15</v>
      </c>
      <c r="AL206">
        <v>11</v>
      </c>
      <c r="AM206"/>
      <c r="AN206">
        <v>1</v>
      </c>
      <c r="AO206">
        <v>1</v>
      </c>
      <c r="AP206">
        <v>7</v>
      </c>
      <c r="AQ206">
        <v>10</v>
      </c>
      <c r="AR206">
        <v>10</v>
      </c>
      <c r="AS206">
        <v>10</v>
      </c>
      <c r="AT206">
        <v>3</v>
      </c>
      <c r="AU206">
        <v>1</v>
      </c>
      <c r="AV206">
        <v>3</v>
      </c>
      <c r="AW206">
        <v>2</v>
      </c>
      <c r="AX206"/>
      <c r="AY206"/>
      <c r="AZ206">
        <f>(AW206+2*AN206+AO206)/4</f>
        <v>1.25</v>
      </c>
      <c r="BA206">
        <f aca="true" t="shared" si="181" ref="BA206:BH208">(AN206+2*AO206+AP206)/4</f>
        <v>2.5</v>
      </c>
      <c r="BB206">
        <f t="shared" si="181"/>
        <v>6.25</v>
      </c>
      <c r="BC206">
        <f t="shared" si="181"/>
        <v>9.25</v>
      </c>
      <c r="BD206">
        <f t="shared" si="181"/>
        <v>10</v>
      </c>
      <c r="BE206">
        <f t="shared" si="181"/>
        <v>8.25</v>
      </c>
      <c r="BF206">
        <f t="shared" si="181"/>
        <v>4.25</v>
      </c>
      <c r="BG206">
        <f t="shared" si="181"/>
        <v>2</v>
      </c>
      <c r="BH206">
        <f t="shared" si="181"/>
        <v>2.25</v>
      </c>
      <c r="BI206">
        <f>(AV206+2*AW206+AN206)/4</f>
        <v>2</v>
      </c>
      <c r="BJ206"/>
      <c r="BK206"/>
      <c r="BL206">
        <v>3</v>
      </c>
      <c r="BM206">
        <v>3</v>
      </c>
      <c r="BN206">
        <v>14</v>
      </c>
      <c r="BO206">
        <v>20</v>
      </c>
      <c r="BP206">
        <v>20</v>
      </c>
      <c r="BQ206">
        <v>20</v>
      </c>
      <c r="BR206">
        <v>6</v>
      </c>
      <c r="BS206">
        <v>3</v>
      </c>
      <c r="BT206">
        <v>7</v>
      </c>
      <c r="BU206">
        <v>5</v>
      </c>
      <c r="BV206"/>
      <c r="BW206" t="s">
        <v>48</v>
      </c>
      <c r="BX206" t="s">
        <v>60</v>
      </c>
      <c r="BY206">
        <f>MAX(BL206:BU206)</f>
        <v>20</v>
      </c>
      <c r="BZ206">
        <f>MIN(BL206:BU206)</f>
        <v>3</v>
      </c>
      <c r="CA206" s="27">
        <f>(BY206-BZ206)/4+BZ206</f>
        <v>7.25</v>
      </c>
      <c r="CB206"/>
      <c r="CC206">
        <f aca="true" t="shared" si="182" ref="CC206:CL208">IF(BL206&gt;$CA206,1,0)</f>
        <v>0</v>
      </c>
      <c r="CD206">
        <f t="shared" si="182"/>
        <v>0</v>
      </c>
      <c r="CE206">
        <f t="shared" si="182"/>
        <v>1</v>
      </c>
      <c r="CF206">
        <f t="shared" si="182"/>
        <v>1</v>
      </c>
      <c r="CG206">
        <f t="shared" si="182"/>
        <v>1</v>
      </c>
      <c r="CH206">
        <f t="shared" si="182"/>
        <v>1</v>
      </c>
      <c r="CI206">
        <f t="shared" si="182"/>
        <v>0</v>
      </c>
      <c r="CJ206">
        <f t="shared" si="182"/>
        <v>0</v>
      </c>
      <c r="CK206">
        <f t="shared" si="182"/>
        <v>0</v>
      </c>
      <c r="CL206">
        <f t="shared" si="182"/>
        <v>0</v>
      </c>
      <c r="CM206" t="s">
        <v>47</v>
      </c>
      <c r="CN206" t="s">
        <v>60</v>
      </c>
      <c r="CO206">
        <f>MAX(AZ206:BI206)</f>
        <v>10</v>
      </c>
      <c r="CP206">
        <f>MIN(AZ206:BI206)</f>
        <v>1.25</v>
      </c>
      <c r="CQ206" s="27">
        <f>(CO206-CP206)/4+CP206</f>
        <v>3.4375</v>
      </c>
      <c r="CR206"/>
      <c r="CS206">
        <f aca="true" t="shared" si="183" ref="CS206:DB208">IF(AZ206&gt;$CQ206,1,0)</f>
        <v>0</v>
      </c>
      <c r="CT206">
        <f t="shared" si="183"/>
        <v>0</v>
      </c>
      <c r="CU206">
        <f t="shared" si="183"/>
        <v>1</v>
      </c>
      <c r="CV206">
        <f t="shared" si="183"/>
        <v>1</v>
      </c>
      <c r="CW206">
        <f t="shared" si="183"/>
        <v>1</v>
      </c>
      <c r="CX206">
        <f t="shared" si="183"/>
        <v>1</v>
      </c>
      <c r="CY206">
        <f t="shared" si="183"/>
        <v>1</v>
      </c>
      <c r="CZ206">
        <f t="shared" si="183"/>
        <v>0</v>
      </c>
      <c r="DA206">
        <f t="shared" si="183"/>
        <v>0</v>
      </c>
      <c r="DB206">
        <f t="shared" si="183"/>
        <v>0</v>
      </c>
      <c r="DC206" s="8">
        <f t="shared" si="180"/>
        <v>5</v>
      </c>
      <c r="DD206" t="s">
        <v>47</v>
      </c>
      <c r="DE206" s="8">
        <v>467</v>
      </c>
      <c r="DF206" s="103"/>
      <c r="DG206" s="53"/>
      <c r="DH206" s="53"/>
      <c r="DI206" s="53"/>
      <c r="DJ206" s="53"/>
      <c r="DK206" s="53"/>
      <c r="DL206" s="53"/>
      <c r="DP206" s="53"/>
      <c r="DQ206" s="55"/>
    </row>
    <row r="207" spans="1:116" s="5" customFormat="1" ht="12.75">
      <c r="A207" s="53">
        <v>27</v>
      </c>
      <c r="B207" s="8">
        <v>467</v>
      </c>
      <c r="C207" t="s">
        <v>45</v>
      </c>
      <c r="D207" t="s">
        <v>96</v>
      </c>
      <c r="E207" t="s">
        <v>131</v>
      </c>
      <c r="F207" s="8">
        <v>6</v>
      </c>
      <c r="G207" s="8">
        <v>0.3</v>
      </c>
      <c r="H207" s="8">
        <v>190</v>
      </c>
      <c r="I207" s="8">
        <v>61</v>
      </c>
      <c r="J207" s="8"/>
      <c r="K207">
        <v>4.1</v>
      </c>
      <c r="L207" s="8">
        <v>2</v>
      </c>
      <c r="M207"/>
      <c r="N207" s="28">
        <f>(K207-K206)/K206</f>
        <v>-0.24074074074074087</v>
      </c>
      <c r="O207">
        <v>7</v>
      </c>
      <c r="P207" s="28">
        <f>(O207-O206)/O206</f>
        <v>-0.3</v>
      </c>
      <c r="Q207" s="8">
        <v>5</v>
      </c>
      <c r="R207" s="12">
        <v>0</v>
      </c>
      <c r="S207">
        <v>13.6</v>
      </c>
      <c r="T207" s="28">
        <f>(S207-S206)/S206</f>
        <v>-0.18562874251497005</v>
      </c>
      <c r="U207"/>
      <c r="V207"/>
      <c r="W207" s="8">
        <v>0</v>
      </c>
      <c r="X207" s="8">
        <v>0</v>
      </c>
      <c r="Y207" s="49" t="s">
        <v>231</v>
      </c>
      <c r="Z207" s="8">
        <v>0</v>
      </c>
      <c r="AA207" t="s">
        <v>131</v>
      </c>
      <c r="AB207"/>
      <c r="AC207">
        <v>4</v>
      </c>
      <c r="AD207">
        <v>19</v>
      </c>
      <c r="AE207">
        <v>28</v>
      </c>
      <c r="AF207">
        <v>31</v>
      </c>
      <c r="AG207">
        <v>34</v>
      </c>
      <c r="AH207">
        <v>26</v>
      </c>
      <c r="AI207">
        <v>21</v>
      </c>
      <c r="AJ207">
        <v>13</v>
      </c>
      <c r="AK207">
        <v>11</v>
      </c>
      <c r="AL207">
        <v>3</v>
      </c>
      <c r="AM207"/>
      <c r="AN207">
        <v>1</v>
      </c>
      <c r="AO207">
        <v>4</v>
      </c>
      <c r="AP207">
        <v>6</v>
      </c>
      <c r="AQ207">
        <v>6</v>
      </c>
      <c r="AR207">
        <v>7</v>
      </c>
      <c r="AS207">
        <v>5</v>
      </c>
      <c r="AT207">
        <v>4</v>
      </c>
      <c r="AU207">
        <v>2</v>
      </c>
      <c r="AV207">
        <v>2</v>
      </c>
      <c r="AW207">
        <v>0</v>
      </c>
      <c r="AX207"/>
      <c r="AY207"/>
      <c r="AZ207">
        <f>(AW207+2*AN207+AO207)/4</f>
        <v>1.5</v>
      </c>
      <c r="BA207">
        <f t="shared" si="181"/>
        <v>3.75</v>
      </c>
      <c r="BB207">
        <f t="shared" si="181"/>
        <v>5.5</v>
      </c>
      <c r="BC207">
        <f t="shared" si="181"/>
        <v>6.25</v>
      </c>
      <c r="BD207">
        <f t="shared" si="181"/>
        <v>6.25</v>
      </c>
      <c r="BE207">
        <f t="shared" si="181"/>
        <v>5.25</v>
      </c>
      <c r="BF207">
        <f t="shared" si="181"/>
        <v>3.75</v>
      </c>
      <c r="BG207">
        <f t="shared" si="181"/>
        <v>2.5</v>
      </c>
      <c r="BH207">
        <f t="shared" si="181"/>
        <v>1.5</v>
      </c>
      <c r="BI207">
        <f>(AV207+2*AW207+AN207)/4</f>
        <v>0.75</v>
      </c>
      <c r="BJ207"/>
      <c r="BK207"/>
      <c r="BL207">
        <v>2</v>
      </c>
      <c r="BM207">
        <v>10</v>
      </c>
      <c r="BN207">
        <v>15</v>
      </c>
      <c r="BO207">
        <v>16</v>
      </c>
      <c r="BP207">
        <v>18</v>
      </c>
      <c r="BQ207">
        <v>14</v>
      </c>
      <c r="BR207">
        <v>11</v>
      </c>
      <c r="BS207">
        <v>7</v>
      </c>
      <c r="BT207">
        <v>6</v>
      </c>
      <c r="BU207">
        <v>2</v>
      </c>
      <c r="BV207"/>
      <c r="BW207" t="s">
        <v>48</v>
      </c>
      <c r="BX207" t="s">
        <v>60</v>
      </c>
      <c r="BY207">
        <f>MAX(BL207:BU207)</f>
        <v>18</v>
      </c>
      <c r="BZ207">
        <f>MIN(BL207:BU207)</f>
        <v>2</v>
      </c>
      <c r="CA207" s="27">
        <f>(BY207-BZ207)/4+BZ207</f>
        <v>6</v>
      </c>
      <c r="CB207"/>
      <c r="CC207">
        <f t="shared" si="182"/>
        <v>0</v>
      </c>
      <c r="CD207">
        <f t="shared" si="182"/>
        <v>1</v>
      </c>
      <c r="CE207">
        <f t="shared" si="182"/>
        <v>1</v>
      </c>
      <c r="CF207">
        <f t="shared" si="182"/>
        <v>1</v>
      </c>
      <c r="CG207">
        <f t="shared" si="182"/>
        <v>1</v>
      </c>
      <c r="CH207">
        <f t="shared" si="182"/>
        <v>1</v>
      </c>
      <c r="CI207">
        <f t="shared" si="182"/>
        <v>1</v>
      </c>
      <c r="CJ207">
        <f t="shared" si="182"/>
        <v>1</v>
      </c>
      <c r="CK207">
        <f t="shared" si="182"/>
        <v>0</v>
      </c>
      <c r="CL207">
        <f t="shared" si="182"/>
        <v>0</v>
      </c>
      <c r="CM207" t="s">
        <v>131</v>
      </c>
      <c r="CN207"/>
      <c r="CO207">
        <f>MAX(AZ207:BI207)</f>
        <v>6.25</v>
      </c>
      <c r="CP207">
        <f>MIN(AZ207:BI207)</f>
        <v>0.75</v>
      </c>
      <c r="CQ207" s="27">
        <f>(CO207-CP207)/4+CP207</f>
        <v>2.125</v>
      </c>
      <c r="CR207"/>
      <c r="CS207">
        <f t="shared" si="183"/>
        <v>0</v>
      </c>
      <c r="CT207">
        <f t="shared" si="183"/>
        <v>1</v>
      </c>
      <c r="CU207">
        <f t="shared" si="183"/>
        <v>1</v>
      </c>
      <c r="CV207">
        <f t="shared" si="183"/>
        <v>1</v>
      </c>
      <c r="CW207">
        <f t="shared" si="183"/>
        <v>1</v>
      </c>
      <c r="CX207">
        <f t="shared" si="183"/>
        <v>1</v>
      </c>
      <c r="CY207">
        <f t="shared" si="183"/>
        <v>1</v>
      </c>
      <c r="CZ207">
        <f t="shared" si="183"/>
        <v>1</v>
      </c>
      <c r="DA207">
        <f t="shared" si="183"/>
        <v>0</v>
      </c>
      <c r="DB207">
        <f t="shared" si="183"/>
        <v>0</v>
      </c>
      <c r="DC207" s="8">
        <f t="shared" si="180"/>
        <v>7</v>
      </c>
      <c r="DD207" t="s">
        <v>131</v>
      </c>
      <c r="DE207" s="8">
        <v>467</v>
      </c>
      <c r="DF207" s="103"/>
      <c r="DG207" s="53"/>
      <c r="DH207" s="53"/>
      <c r="DI207" s="53"/>
      <c r="DJ207" s="53"/>
      <c r="DK207" s="53"/>
      <c r="DL207" s="53"/>
    </row>
    <row r="208" spans="1:116" s="5" customFormat="1" ht="12.75">
      <c r="A208" s="53">
        <v>27</v>
      </c>
      <c r="B208" s="74">
        <v>467</v>
      </c>
      <c r="C208" t="s">
        <v>45</v>
      </c>
      <c r="D208" s="77" t="s">
        <v>355</v>
      </c>
      <c r="E208" s="5" t="s">
        <v>395</v>
      </c>
      <c r="F208" s="74">
        <v>0</v>
      </c>
      <c r="G208" s="74">
        <v>0</v>
      </c>
      <c r="H208" s="74">
        <v>122</v>
      </c>
      <c r="I208" s="74">
        <v>51</v>
      </c>
      <c r="J208" s="74"/>
      <c r="K208" s="77">
        <v>3.2</v>
      </c>
      <c r="L208" s="74">
        <v>1</v>
      </c>
      <c r="M208" s="77"/>
      <c r="N208" s="28">
        <f>(K208-K206)/K206</f>
        <v>-0.40740740740740744</v>
      </c>
      <c r="O208" s="5">
        <v>5</v>
      </c>
      <c r="P208" s="28">
        <f>(O208-O206)/O206</f>
        <v>-0.5</v>
      </c>
      <c r="Q208" s="74">
        <v>5</v>
      </c>
      <c r="R208" s="12">
        <v>0</v>
      </c>
      <c r="S208" s="77">
        <v>6.9</v>
      </c>
      <c r="T208" s="28">
        <f>(S208-S206)/S206</f>
        <v>-0.5868263473053892</v>
      </c>
      <c r="W208" s="30" t="s">
        <v>183</v>
      </c>
      <c r="X208" s="30" t="s">
        <v>183</v>
      </c>
      <c r="Y208" s="30" t="s">
        <v>183</v>
      </c>
      <c r="Z208" s="8">
        <v>0</v>
      </c>
      <c r="AA208" s="5" t="s">
        <v>395</v>
      </c>
      <c r="AC208" s="77">
        <v>11</v>
      </c>
      <c r="AD208" s="77">
        <v>7</v>
      </c>
      <c r="AE208" s="77">
        <v>6</v>
      </c>
      <c r="AF208" s="77">
        <v>18</v>
      </c>
      <c r="AG208" s="77">
        <v>19</v>
      </c>
      <c r="AH208" s="77">
        <v>9</v>
      </c>
      <c r="AI208" s="77">
        <v>15</v>
      </c>
      <c r="AJ208" s="77">
        <v>11</v>
      </c>
      <c r="AK208" s="77">
        <v>18</v>
      </c>
      <c r="AL208" s="77">
        <v>8</v>
      </c>
      <c r="AN208" s="5">
        <v>2</v>
      </c>
      <c r="AO208" s="5">
        <v>1</v>
      </c>
      <c r="AP208" s="5">
        <v>1</v>
      </c>
      <c r="AQ208" s="5">
        <v>4</v>
      </c>
      <c r="AR208" s="5">
        <v>5</v>
      </c>
      <c r="AS208" s="5">
        <v>2</v>
      </c>
      <c r="AT208" s="5">
        <v>3</v>
      </c>
      <c r="AU208" s="5">
        <v>2</v>
      </c>
      <c r="AV208" s="5">
        <v>4</v>
      </c>
      <c r="AW208" s="5">
        <v>1</v>
      </c>
      <c r="AX208"/>
      <c r="AY208"/>
      <c r="AZ208">
        <f>(AW208+2*AN208+AO208)/4</f>
        <v>1.5</v>
      </c>
      <c r="BA208">
        <f t="shared" si="181"/>
        <v>1.25</v>
      </c>
      <c r="BB208">
        <f t="shared" si="181"/>
        <v>1.75</v>
      </c>
      <c r="BC208">
        <f t="shared" si="181"/>
        <v>3.5</v>
      </c>
      <c r="BD208">
        <f t="shared" si="181"/>
        <v>4</v>
      </c>
      <c r="BE208">
        <f t="shared" si="181"/>
        <v>3</v>
      </c>
      <c r="BF208">
        <f t="shared" si="181"/>
        <v>2.5</v>
      </c>
      <c r="BG208">
        <f t="shared" si="181"/>
        <v>2.75</v>
      </c>
      <c r="BH208">
        <f t="shared" si="181"/>
        <v>2.75</v>
      </c>
      <c r="BI208">
        <f>(AV208+2*AW208+AN208)/4</f>
        <v>2</v>
      </c>
      <c r="BJ208"/>
      <c r="BL208" s="5">
        <v>9</v>
      </c>
      <c r="BM208" s="5">
        <v>6</v>
      </c>
      <c r="BN208" s="5">
        <v>5</v>
      </c>
      <c r="BO208" s="5">
        <v>15</v>
      </c>
      <c r="BP208" s="5">
        <v>16</v>
      </c>
      <c r="BQ208" s="5">
        <v>7</v>
      </c>
      <c r="BR208" s="5">
        <v>12</v>
      </c>
      <c r="BS208" s="5">
        <v>9</v>
      </c>
      <c r="BT208" s="5">
        <v>15</v>
      </c>
      <c r="BU208" s="5">
        <v>7</v>
      </c>
      <c r="BW208" t="s">
        <v>48</v>
      </c>
      <c r="BX208" s="77" t="s">
        <v>60</v>
      </c>
      <c r="BY208">
        <f>MAX(BL208:BU208)</f>
        <v>16</v>
      </c>
      <c r="BZ208">
        <f>MIN(BL208:BU208)</f>
        <v>5</v>
      </c>
      <c r="CA208" s="27">
        <f>(BY208-BZ208)/4+BZ208</f>
        <v>7.75</v>
      </c>
      <c r="CC208">
        <f t="shared" si="182"/>
        <v>1</v>
      </c>
      <c r="CD208">
        <f t="shared" si="182"/>
        <v>0</v>
      </c>
      <c r="CE208">
        <f t="shared" si="182"/>
        <v>0</v>
      </c>
      <c r="CF208">
        <f t="shared" si="182"/>
        <v>1</v>
      </c>
      <c r="CG208">
        <f t="shared" si="182"/>
        <v>1</v>
      </c>
      <c r="CH208">
        <f t="shared" si="182"/>
        <v>0</v>
      </c>
      <c r="CI208">
        <f t="shared" si="182"/>
        <v>1</v>
      </c>
      <c r="CJ208">
        <f t="shared" si="182"/>
        <v>1</v>
      </c>
      <c r="CK208">
        <f t="shared" si="182"/>
        <v>1</v>
      </c>
      <c r="CL208">
        <f t="shared" si="182"/>
        <v>0</v>
      </c>
      <c r="CM208" s="5" t="s">
        <v>395</v>
      </c>
      <c r="CO208">
        <f>MAX(AZ208:BI208)</f>
        <v>4</v>
      </c>
      <c r="CP208">
        <f>MIN(AZ208:BI208)</f>
        <v>1.25</v>
      </c>
      <c r="CQ208" s="27">
        <f>(CO208-CP208)/4+CP208</f>
        <v>1.9375</v>
      </c>
      <c r="CR208"/>
      <c r="CS208">
        <f t="shared" si="183"/>
        <v>0</v>
      </c>
      <c r="CT208">
        <f t="shared" si="183"/>
        <v>0</v>
      </c>
      <c r="CU208">
        <f t="shared" si="183"/>
        <v>0</v>
      </c>
      <c r="CV208">
        <f t="shared" si="183"/>
        <v>1</v>
      </c>
      <c r="CW208">
        <f t="shared" si="183"/>
        <v>1</v>
      </c>
      <c r="CX208">
        <f t="shared" si="183"/>
        <v>1</v>
      </c>
      <c r="CY208">
        <f t="shared" si="183"/>
        <v>1</v>
      </c>
      <c r="CZ208">
        <f t="shared" si="183"/>
        <v>1</v>
      </c>
      <c r="DA208">
        <f t="shared" si="183"/>
        <v>1</v>
      </c>
      <c r="DB208">
        <f t="shared" si="183"/>
        <v>1</v>
      </c>
      <c r="DC208" s="8">
        <f t="shared" si="180"/>
        <v>7</v>
      </c>
      <c r="DD208" s="5" t="s">
        <v>395</v>
      </c>
      <c r="DE208" s="74">
        <v>467</v>
      </c>
      <c r="DF208" s="74"/>
      <c r="DG208" s="53"/>
      <c r="DH208" s="53"/>
      <c r="DI208" s="53"/>
      <c r="DJ208" s="53"/>
      <c r="DK208" s="53"/>
      <c r="DL208" s="53"/>
    </row>
    <row r="209" spans="1:116" s="5" customFormat="1" ht="12.75">
      <c r="A209" s="33"/>
      <c r="B209" s="33"/>
      <c r="C209" s="3"/>
      <c r="D209" s="3"/>
      <c r="E209" s="3"/>
      <c r="F209" s="33"/>
      <c r="G209" s="33"/>
      <c r="H209" s="33"/>
      <c r="I209" s="33"/>
      <c r="J209" s="33"/>
      <c r="K209" s="3"/>
      <c r="L209" s="33"/>
      <c r="M209" s="3"/>
      <c r="N209" s="88"/>
      <c r="O209" s="3" t="s">
        <v>51</v>
      </c>
      <c r="P209" s="88"/>
      <c r="Q209" s="33"/>
      <c r="R209" s="36"/>
      <c r="S209" s="3"/>
      <c r="T209" s="88"/>
      <c r="U209" s="3"/>
      <c r="V209" s="3"/>
      <c r="W209" s="3"/>
      <c r="X209" s="3"/>
      <c r="Y209" s="3"/>
      <c r="Z209" s="3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87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8" t="s">
        <v>51</v>
      </c>
      <c r="DD209" s="3"/>
      <c r="DE209" s="33"/>
      <c r="DF209" s="76"/>
      <c r="DG209" s="53"/>
      <c r="DH209" s="53"/>
      <c r="DI209" s="53"/>
      <c r="DJ209" s="53"/>
      <c r="DK209" s="53"/>
      <c r="DL209" s="53"/>
    </row>
    <row r="210" spans="1:116" s="5" customFormat="1" ht="12.75">
      <c r="A210" s="53"/>
      <c r="B210" s="53"/>
      <c r="F210" s="53"/>
      <c r="G210" s="53"/>
      <c r="H210" s="53"/>
      <c r="I210" s="53"/>
      <c r="J210" s="53"/>
      <c r="L210" s="53"/>
      <c r="N210" s="11"/>
      <c r="O210" s="5" t="s">
        <v>51</v>
      </c>
      <c r="P210" s="11"/>
      <c r="Q210" s="53"/>
      <c r="R210" s="57"/>
      <c r="T210" s="11"/>
      <c r="Z210" s="53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CA210" s="90"/>
      <c r="DC210" s="8" t="s">
        <v>51</v>
      </c>
      <c r="DE210" s="53"/>
      <c r="DF210" s="74"/>
      <c r="DG210" s="53"/>
      <c r="DH210" s="53"/>
      <c r="DI210" s="53"/>
      <c r="DJ210" s="53"/>
      <c r="DK210" s="53"/>
      <c r="DL210" s="53"/>
    </row>
    <row r="211" spans="1:116" s="5" customFormat="1" ht="12.75">
      <c r="A211" s="53">
        <v>28</v>
      </c>
      <c r="B211" s="53">
        <v>468</v>
      </c>
      <c r="C211" t="s">
        <v>45</v>
      </c>
      <c r="D211" s="5" t="s">
        <v>356</v>
      </c>
      <c r="E211" t="s">
        <v>47</v>
      </c>
      <c r="F211" s="53">
        <v>9.4</v>
      </c>
      <c r="G211" s="53">
        <v>0.3</v>
      </c>
      <c r="H211" s="74">
        <v>1033</v>
      </c>
      <c r="I211" s="74">
        <v>58</v>
      </c>
      <c r="J211" s="74"/>
      <c r="K211" s="77">
        <v>21.7</v>
      </c>
      <c r="L211" s="74">
        <v>3</v>
      </c>
      <c r="M211" s="23">
        <f>(K211-F211)/F211</f>
        <v>1.3085106382978722</v>
      </c>
      <c r="N211" s="91"/>
      <c r="O211" s="5">
        <v>38</v>
      </c>
      <c r="P211" s="11"/>
      <c r="Q211" s="74">
        <v>8</v>
      </c>
      <c r="R211" s="92"/>
      <c r="S211" s="77">
        <v>12.2</v>
      </c>
      <c r="T211" s="91"/>
      <c r="Z211" s="53"/>
      <c r="AA211" t="s">
        <v>47</v>
      </c>
      <c r="AC211" s="77">
        <v>60</v>
      </c>
      <c r="AD211" s="77">
        <v>52</v>
      </c>
      <c r="AE211" s="77">
        <v>43</v>
      </c>
      <c r="AF211" s="77">
        <v>51</v>
      </c>
      <c r="AG211" s="77">
        <v>99</v>
      </c>
      <c r="AH211" s="77">
        <v>142</v>
      </c>
      <c r="AI211" s="77">
        <v>180</v>
      </c>
      <c r="AJ211" s="77">
        <v>182</v>
      </c>
      <c r="AK211" s="77">
        <v>152</v>
      </c>
      <c r="AL211" s="77">
        <v>72</v>
      </c>
      <c r="AN211" s="77">
        <v>13</v>
      </c>
      <c r="AO211" s="77">
        <v>11</v>
      </c>
      <c r="AP211" s="77">
        <v>9</v>
      </c>
      <c r="AQ211" s="77">
        <v>11</v>
      </c>
      <c r="AR211" s="77">
        <v>21</v>
      </c>
      <c r="AS211" s="77">
        <v>30</v>
      </c>
      <c r="AT211" s="77">
        <v>38</v>
      </c>
      <c r="AU211" s="77">
        <v>38</v>
      </c>
      <c r="AV211" s="77">
        <v>31</v>
      </c>
      <c r="AW211" s="77">
        <v>16</v>
      </c>
      <c r="AX211"/>
      <c r="AY211"/>
      <c r="AZ211">
        <f aca="true" t="shared" si="184" ref="AZ211:AZ218">(AW211+2*AN211+AO211)/4</f>
        <v>13.25</v>
      </c>
      <c r="BA211">
        <f aca="true" t="shared" si="185" ref="BA211:BH218">(AN211+2*AO211+AP211)/4</f>
        <v>11</v>
      </c>
      <c r="BB211">
        <f t="shared" si="185"/>
        <v>10</v>
      </c>
      <c r="BC211">
        <f t="shared" si="185"/>
        <v>13</v>
      </c>
      <c r="BD211">
        <f t="shared" si="185"/>
        <v>20.75</v>
      </c>
      <c r="BE211">
        <f t="shared" si="185"/>
        <v>29.75</v>
      </c>
      <c r="BF211">
        <f t="shared" si="185"/>
        <v>36</v>
      </c>
      <c r="BG211">
        <f t="shared" si="185"/>
        <v>36.25</v>
      </c>
      <c r="BH211">
        <f t="shared" si="185"/>
        <v>29</v>
      </c>
      <c r="BI211">
        <f aca="true" t="shared" si="186" ref="BI211:BI218">(AV211+2*AW211+AN211)/4</f>
        <v>19</v>
      </c>
      <c r="BJ211"/>
      <c r="BL211" s="5">
        <v>6</v>
      </c>
      <c r="BM211" s="5">
        <v>5</v>
      </c>
      <c r="BN211" s="5">
        <v>4</v>
      </c>
      <c r="BO211" s="5">
        <v>5</v>
      </c>
      <c r="BP211" s="5">
        <v>10</v>
      </c>
      <c r="BQ211" s="5">
        <v>14</v>
      </c>
      <c r="BR211" s="5">
        <v>17</v>
      </c>
      <c r="BS211" s="5">
        <v>18</v>
      </c>
      <c r="BT211" s="5">
        <v>15</v>
      </c>
      <c r="BU211" s="5">
        <v>7</v>
      </c>
      <c r="BW211" t="s">
        <v>48</v>
      </c>
      <c r="BX211" s="5" t="s">
        <v>60</v>
      </c>
      <c r="BY211">
        <f aca="true" t="shared" si="187" ref="BY211:BY218">MAX(BL211:BU211)</f>
        <v>18</v>
      </c>
      <c r="BZ211">
        <f aca="true" t="shared" si="188" ref="BZ211:BZ218">MIN(BL211:BU211)</f>
        <v>4</v>
      </c>
      <c r="CA211" s="27">
        <f aca="true" t="shared" si="189" ref="CA211:CA218">(BY211-BZ211)/4+BZ211</f>
        <v>7.5</v>
      </c>
      <c r="CC211">
        <f aca="true" t="shared" si="190" ref="CC211:CL218">IF(BL211&gt;$CA211,1,0)</f>
        <v>0</v>
      </c>
      <c r="CD211">
        <f t="shared" si="190"/>
        <v>0</v>
      </c>
      <c r="CE211">
        <f t="shared" si="190"/>
        <v>0</v>
      </c>
      <c r="CF211">
        <f t="shared" si="190"/>
        <v>0</v>
      </c>
      <c r="CG211">
        <f t="shared" si="190"/>
        <v>1</v>
      </c>
      <c r="CH211">
        <f t="shared" si="190"/>
        <v>1</v>
      </c>
      <c r="CI211">
        <f t="shared" si="190"/>
        <v>1</v>
      </c>
      <c r="CJ211">
        <f t="shared" si="190"/>
        <v>1</v>
      </c>
      <c r="CK211">
        <f t="shared" si="190"/>
        <v>1</v>
      </c>
      <c r="CL211">
        <f t="shared" si="190"/>
        <v>0</v>
      </c>
      <c r="CM211" t="s">
        <v>47</v>
      </c>
      <c r="DC211" s="8" t="s">
        <v>51</v>
      </c>
      <c r="DD211" t="s">
        <v>47</v>
      </c>
      <c r="DE211" s="53">
        <v>468</v>
      </c>
      <c r="DF211" s="74"/>
      <c r="DG211" s="53"/>
      <c r="DH211" s="53"/>
      <c r="DI211" s="53"/>
      <c r="DJ211" s="53"/>
      <c r="DK211" s="53"/>
      <c r="DL211" s="53"/>
    </row>
    <row r="212" spans="1:121" s="5" customFormat="1" ht="12.75">
      <c r="A212" s="53">
        <v>28</v>
      </c>
      <c r="B212" s="53">
        <v>468</v>
      </c>
      <c r="C212" t="s">
        <v>45</v>
      </c>
      <c r="D212" s="5" t="s">
        <v>357</v>
      </c>
      <c r="E212" t="s">
        <v>47</v>
      </c>
      <c r="F212" s="53">
        <v>4.3</v>
      </c>
      <c r="G212" s="53">
        <v>0.1</v>
      </c>
      <c r="H212" s="74">
        <v>943</v>
      </c>
      <c r="I212" s="74">
        <v>77</v>
      </c>
      <c r="J212" s="74"/>
      <c r="K212" s="77">
        <v>15.7</v>
      </c>
      <c r="L212" s="74">
        <v>7</v>
      </c>
      <c r="M212" s="23">
        <f>(K212-F212)/F212</f>
        <v>2.6511627906976742</v>
      </c>
      <c r="N212" s="91"/>
      <c r="O212" s="5">
        <v>33</v>
      </c>
      <c r="P212" s="11"/>
      <c r="Q212" s="74">
        <v>8</v>
      </c>
      <c r="R212" s="92"/>
      <c r="S212" s="77">
        <v>14.4</v>
      </c>
      <c r="T212" s="91"/>
      <c r="Z212" s="53"/>
      <c r="AA212" t="s">
        <v>47</v>
      </c>
      <c r="AC212" s="77">
        <v>60</v>
      </c>
      <c r="AD212" s="77">
        <v>28</v>
      </c>
      <c r="AE212" s="77">
        <v>38</v>
      </c>
      <c r="AF212" s="77">
        <v>49</v>
      </c>
      <c r="AG212" s="77">
        <v>86</v>
      </c>
      <c r="AH212" s="77">
        <v>135</v>
      </c>
      <c r="AI212" s="77">
        <v>156</v>
      </c>
      <c r="AJ212" s="77">
        <v>200</v>
      </c>
      <c r="AK212" s="77">
        <v>132</v>
      </c>
      <c r="AL212" s="77">
        <v>59</v>
      </c>
      <c r="AN212" s="77">
        <v>9</v>
      </c>
      <c r="AO212" s="77">
        <v>4</v>
      </c>
      <c r="AP212" s="77">
        <v>6</v>
      </c>
      <c r="AQ212" s="77">
        <v>8</v>
      </c>
      <c r="AR212" s="77">
        <v>14</v>
      </c>
      <c r="AS212" s="77">
        <v>22</v>
      </c>
      <c r="AT212" s="77">
        <v>26</v>
      </c>
      <c r="AU212" s="77">
        <v>33</v>
      </c>
      <c r="AV212" s="77">
        <v>21</v>
      </c>
      <c r="AW212" s="77">
        <v>10</v>
      </c>
      <c r="AX212"/>
      <c r="AY212"/>
      <c r="AZ212">
        <f t="shared" si="184"/>
        <v>8</v>
      </c>
      <c r="BA212">
        <f t="shared" si="185"/>
        <v>5.75</v>
      </c>
      <c r="BB212">
        <f t="shared" si="185"/>
        <v>6</v>
      </c>
      <c r="BC212">
        <f t="shared" si="185"/>
        <v>9</v>
      </c>
      <c r="BD212">
        <f t="shared" si="185"/>
        <v>14.5</v>
      </c>
      <c r="BE212">
        <f t="shared" si="185"/>
        <v>21</v>
      </c>
      <c r="BF212">
        <f t="shared" si="185"/>
        <v>26.75</v>
      </c>
      <c r="BG212">
        <f t="shared" si="185"/>
        <v>28.25</v>
      </c>
      <c r="BH212">
        <f t="shared" si="185"/>
        <v>21.25</v>
      </c>
      <c r="BI212">
        <f t="shared" si="186"/>
        <v>12.5</v>
      </c>
      <c r="BJ212"/>
      <c r="BL212" s="5">
        <v>6</v>
      </c>
      <c r="BM212" s="5">
        <v>3</v>
      </c>
      <c r="BN212" s="5">
        <v>4</v>
      </c>
      <c r="BO212" s="5">
        <v>5</v>
      </c>
      <c r="BP212" s="5">
        <v>9</v>
      </c>
      <c r="BQ212" s="5">
        <v>14</v>
      </c>
      <c r="BR212" s="5">
        <v>17</v>
      </c>
      <c r="BS212" s="5">
        <v>21</v>
      </c>
      <c r="BT212" s="5">
        <v>14</v>
      </c>
      <c r="BU212" s="5">
        <v>6</v>
      </c>
      <c r="BW212" t="s">
        <v>48</v>
      </c>
      <c r="BX212" s="5" t="s">
        <v>60</v>
      </c>
      <c r="BY212">
        <f t="shared" si="187"/>
        <v>21</v>
      </c>
      <c r="BZ212">
        <f t="shared" si="188"/>
        <v>3</v>
      </c>
      <c r="CA212" s="27">
        <f t="shared" si="189"/>
        <v>7.5</v>
      </c>
      <c r="CC212">
        <f t="shared" si="190"/>
        <v>0</v>
      </c>
      <c r="CD212">
        <f t="shared" si="190"/>
        <v>0</v>
      </c>
      <c r="CE212">
        <f t="shared" si="190"/>
        <v>0</v>
      </c>
      <c r="CF212">
        <f t="shared" si="190"/>
        <v>0</v>
      </c>
      <c r="CG212">
        <f t="shared" si="190"/>
        <v>1</v>
      </c>
      <c r="CH212">
        <f t="shared" si="190"/>
        <v>1</v>
      </c>
      <c r="CI212">
        <f t="shared" si="190"/>
        <v>1</v>
      </c>
      <c r="CJ212">
        <f t="shared" si="190"/>
        <v>1</v>
      </c>
      <c r="CK212">
        <f t="shared" si="190"/>
        <v>1</v>
      </c>
      <c r="CL212">
        <f t="shared" si="190"/>
        <v>0</v>
      </c>
      <c r="CM212" t="s">
        <v>47</v>
      </c>
      <c r="DC212" s="8" t="s">
        <v>51</v>
      </c>
      <c r="DD212" t="s">
        <v>47</v>
      </c>
      <c r="DE212" s="53">
        <v>468</v>
      </c>
      <c r="DF212" s="74"/>
      <c r="DG212" s="53"/>
      <c r="DH212" s="53"/>
      <c r="DI212" s="53"/>
      <c r="DJ212" s="53"/>
      <c r="DK212" s="53"/>
      <c r="DL212" s="53"/>
      <c r="DP212" s="53"/>
      <c r="DQ212" s="55"/>
    </row>
    <row r="213" spans="1:116" s="5" customFormat="1" ht="12.75">
      <c r="A213" s="53">
        <v>28</v>
      </c>
      <c r="B213" s="8">
        <v>468</v>
      </c>
      <c r="C213" t="s">
        <v>45</v>
      </c>
      <c r="D213" t="s">
        <v>97</v>
      </c>
      <c r="E213" t="s">
        <v>47</v>
      </c>
      <c r="F213" s="8">
        <v>7.6</v>
      </c>
      <c r="G213" s="8">
        <v>0.2</v>
      </c>
      <c r="H213" s="8">
        <v>490</v>
      </c>
      <c r="I213" s="8">
        <v>55</v>
      </c>
      <c r="J213" s="8"/>
      <c r="K213">
        <v>11.3</v>
      </c>
      <c r="L213" s="8">
        <v>4</v>
      </c>
      <c r="M213" s="23">
        <f>(K213-F213)/F213</f>
        <v>0.4868421052631581</v>
      </c>
      <c r="N213" s="40"/>
      <c r="O213">
        <v>21</v>
      </c>
      <c r="P213" s="40"/>
      <c r="Q213" s="8">
        <v>8</v>
      </c>
      <c r="R213" s="12"/>
      <c r="S213">
        <v>11.4</v>
      </c>
      <c r="T213" s="40"/>
      <c r="U213"/>
      <c r="V213"/>
      <c r="W213"/>
      <c r="X213"/>
      <c r="Y213"/>
      <c r="Z213" s="8"/>
      <c r="AA213" t="s">
        <v>47</v>
      </c>
      <c r="AB213"/>
      <c r="AC213">
        <v>33</v>
      </c>
      <c r="AD213">
        <v>31</v>
      </c>
      <c r="AE213">
        <v>25</v>
      </c>
      <c r="AF213">
        <v>28</v>
      </c>
      <c r="AG213">
        <v>39</v>
      </c>
      <c r="AH213">
        <v>77</v>
      </c>
      <c r="AI213">
        <v>82</v>
      </c>
      <c r="AJ213">
        <v>92</v>
      </c>
      <c r="AK213">
        <v>59</v>
      </c>
      <c r="AL213">
        <v>24</v>
      </c>
      <c r="AM213"/>
      <c r="AN213">
        <v>7</v>
      </c>
      <c r="AO213">
        <v>7</v>
      </c>
      <c r="AP213">
        <v>5</v>
      </c>
      <c r="AQ213">
        <v>6</v>
      </c>
      <c r="AR213">
        <v>9</v>
      </c>
      <c r="AS213">
        <v>17</v>
      </c>
      <c r="AT213">
        <v>18</v>
      </c>
      <c r="AU213">
        <v>21</v>
      </c>
      <c r="AV213">
        <v>13</v>
      </c>
      <c r="AW213">
        <v>5</v>
      </c>
      <c r="AX213"/>
      <c r="AY213"/>
      <c r="AZ213">
        <f t="shared" si="184"/>
        <v>6.5</v>
      </c>
      <c r="BA213">
        <f t="shared" si="185"/>
        <v>6.5</v>
      </c>
      <c r="BB213">
        <f t="shared" si="185"/>
        <v>5.75</v>
      </c>
      <c r="BC213">
        <f t="shared" si="185"/>
        <v>6.5</v>
      </c>
      <c r="BD213">
        <f t="shared" si="185"/>
        <v>10.25</v>
      </c>
      <c r="BE213">
        <f t="shared" si="185"/>
        <v>15.25</v>
      </c>
      <c r="BF213">
        <f t="shared" si="185"/>
        <v>18.5</v>
      </c>
      <c r="BG213">
        <f t="shared" si="185"/>
        <v>18.25</v>
      </c>
      <c r="BH213">
        <f t="shared" si="185"/>
        <v>13</v>
      </c>
      <c r="BI213">
        <f t="shared" si="186"/>
        <v>7.5</v>
      </c>
      <c r="BJ213"/>
      <c r="BK213"/>
      <c r="BL213">
        <v>7</v>
      </c>
      <c r="BM213">
        <v>6</v>
      </c>
      <c r="BN213">
        <v>5</v>
      </c>
      <c r="BO213">
        <v>6</v>
      </c>
      <c r="BP213">
        <v>8</v>
      </c>
      <c r="BQ213">
        <v>16</v>
      </c>
      <c r="BR213">
        <v>17</v>
      </c>
      <c r="BS213">
        <v>19</v>
      </c>
      <c r="BT213">
        <v>12</v>
      </c>
      <c r="BU213">
        <v>5</v>
      </c>
      <c r="BV213"/>
      <c r="BW213" t="s">
        <v>48</v>
      </c>
      <c r="BX213" t="s">
        <v>60</v>
      </c>
      <c r="BY213">
        <f t="shared" si="187"/>
        <v>19</v>
      </c>
      <c r="BZ213">
        <f t="shared" si="188"/>
        <v>5</v>
      </c>
      <c r="CA213" s="27">
        <f t="shared" si="189"/>
        <v>8.5</v>
      </c>
      <c r="CB213"/>
      <c r="CC213">
        <f t="shared" si="190"/>
        <v>0</v>
      </c>
      <c r="CD213">
        <f t="shared" si="190"/>
        <v>0</v>
      </c>
      <c r="CE213">
        <f t="shared" si="190"/>
        <v>0</v>
      </c>
      <c r="CF213">
        <f t="shared" si="190"/>
        <v>0</v>
      </c>
      <c r="CG213">
        <f t="shared" si="190"/>
        <v>0</v>
      </c>
      <c r="CH213">
        <f t="shared" si="190"/>
        <v>1</v>
      </c>
      <c r="CI213">
        <f t="shared" si="190"/>
        <v>1</v>
      </c>
      <c r="CJ213">
        <f t="shared" si="190"/>
        <v>1</v>
      </c>
      <c r="CK213">
        <f t="shared" si="190"/>
        <v>1</v>
      </c>
      <c r="CL213">
        <f t="shared" si="190"/>
        <v>0</v>
      </c>
      <c r="CM213" t="s">
        <v>47</v>
      </c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 s="8">
        <v>468</v>
      </c>
      <c r="DD213" t="s">
        <v>47</v>
      </c>
      <c r="DE213" s="8">
        <v>468</v>
      </c>
      <c r="DF213" s="103"/>
      <c r="DG213" s="53"/>
      <c r="DH213" s="53"/>
      <c r="DI213" s="53"/>
      <c r="DJ213" s="53"/>
      <c r="DK213" s="53"/>
      <c r="DL213" s="53"/>
    </row>
    <row r="214" spans="1:121" s="5" customFormat="1" ht="12.75">
      <c r="A214" s="53">
        <v>28</v>
      </c>
      <c r="B214" s="74">
        <v>468</v>
      </c>
      <c r="C214" t="s">
        <v>45</v>
      </c>
      <c r="D214" s="5" t="s">
        <v>358</v>
      </c>
      <c r="E214" t="s">
        <v>47</v>
      </c>
      <c r="F214" s="53">
        <v>8.1</v>
      </c>
      <c r="G214" s="53">
        <v>6.6</v>
      </c>
      <c r="H214" s="74">
        <v>909</v>
      </c>
      <c r="I214" s="74">
        <v>92</v>
      </c>
      <c r="J214" s="74"/>
      <c r="K214" s="77">
        <v>12.7</v>
      </c>
      <c r="L214" s="74">
        <v>7</v>
      </c>
      <c r="M214" s="23">
        <f>(K214-F214)/F214</f>
        <v>0.5679012345679012</v>
      </c>
      <c r="N214" s="91"/>
      <c r="O214" s="5">
        <v>26</v>
      </c>
      <c r="P214" s="11"/>
      <c r="Q214" s="74">
        <v>7</v>
      </c>
      <c r="R214" s="92"/>
      <c r="S214" s="77">
        <v>15.4</v>
      </c>
      <c r="T214" s="91"/>
      <c r="Z214" s="53"/>
      <c r="AA214" t="s">
        <v>47</v>
      </c>
      <c r="AC214" s="77">
        <v>44</v>
      </c>
      <c r="AD214" s="77">
        <v>36</v>
      </c>
      <c r="AE214" s="77">
        <v>40</v>
      </c>
      <c r="AF214" s="77">
        <v>31</v>
      </c>
      <c r="AG214" s="77">
        <v>78</v>
      </c>
      <c r="AH214" s="77">
        <v>142</v>
      </c>
      <c r="AI214" s="77">
        <v>188</v>
      </c>
      <c r="AJ214" s="77">
        <v>191</v>
      </c>
      <c r="AK214" s="77">
        <v>113</v>
      </c>
      <c r="AL214" s="77">
        <v>46</v>
      </c>
      <c r="AN214" s="5">
        <v>6</v>
      </c>
      <c r="AO214" s="5">
        <v>4</v>
      </c>
      <c r="AP214" s="5">
        <v>5</v>
      </c>
      <c r="AQ214" s="5">
        <v>4</v>
      </c>
      <c r="AR214" s="5">
        <v>11</v>
      </c>
      <c r="AS214" s="5">
        <v>20</v>
      </c>
      <c r="AT214" s="5">
        <v>26</v>
      </c>
      <c r="AU214" s="5">
        <v>26</v>
      </c>
      <c r="AV214" s="5">
        <v>15</v>
      </c>
      <c r="AW214" s="5">
        <v>6</v>
      </c>
      <c r="AX214"/>
      <c r="AY214"/>
      <c r="AZ214">
        <f t="shared" si="184"/>
        <v>5.5</v>
      </c>
      <c r="BA214">
        <f t="shared" si="185"/>
        <v>4.75</v>
      </c>
      <c r="BB214">
        <f t="shared" si="185"/>
        <v>4.5</v>
      </c>
      <c r="BC214">
        <f t="shared" si="185"/>
        <v>6</v>
      </c>
      <c r="BD214">
        <f t="shared" si="185"/>
        <v>11.5</v>
      </c>
      <c r="BE214">
        <f t="shared" si="185"/>
        <v>19.25</v>
      </c>
      <c r="BF214">
        <f t="shared" si="185"/>
        <v>24.5</v>
      </c>
      <c r="BG214">
        <f t="shared" si="185"/>
        <v>23.25</v>
      </c>
      <c r="BH214">
        <f t="shared" si="185"/>
        <v>15.5</v>
      </c>
      <c r="BI214">
        <f t="shared" si="186"/>
        <v>8.25</v>
      </c>
      <c r="BJ214"/>
      <c r="BL214" s="5">
        <v>5</v>
      </c>
      <c r="BM214" s="5">
        <v>4</v>
      </c>
      <c r="BN214" s="5">
        <v>4</v>
      </c>
      <c r="BO214" s="5">
        <v>3</v>
      </c>
      <c r="BP214" s="5">
        <v>9</v>
      </c>
      <c r="BQ214" s="5">
        <v>16</v>
      </c>
      <c r="BR214" s="5">
        <v>21</v>
      </c>
      <c r="BS214" s="5">
        <v>21</v>
      </c>
      <c r="BT214" s="5">
        <v>12</v>
      </c>
      <c r="BU214" s="5">
        <v>5</v>
      </c>
      <c r="BW214" t="s">
        <v>48</v>
      </c>
      <c r="BX214" s="77" t="s">
        <v>60</v>
      </c>
      <c r="BY214">
        <f t="shared" si="187"/>
        <v>21</v>
      </c>
      <c r="BZ214">
        <f t="shared" si="188"/>
        <v>3</v>
      </c>
      <c r="CA214" s="27">
        <f t="shared" si="189"/>
        <v>7.5</v>
      </c>
      <c r="CC214">
        <f t="shared" si="190"/>
        <v>0</v>
      </c>
      <c r="CD214">
        <f t="shared" si="190"/>
        <v>0</v>
      </c>
      <c r="CE214">
        <f t="shared" si="190"/>
        <v>0</v>
      </c>
      <c r="CF214">
        <f t="shared" si="190"/>
        <v>0</v>
      </c>
      <c r="CG214">
        <f t="shared" si="190"/>
        <v>1</v>
      </c>
      <c r="CH214">
        <f t="shared" si="190"/>
        <v>1</v>
      </c>
      <c r="CI214">
        <f t="shared" si="190"/>
        <v>1</v>
      </c>
      <c r="CJ214">
        <f t="shared" si="190"/>
        <v>1</v>
      </c>
      <c r="CK214">
        <f t="shared" si="190"/>
        <v>1</v>
      </c>
      <c r="CL214">
        <f t="shared" si="190"/>
        <v>0</v>
      </c>
      <c r="CM214" t="s">
        <v>47</v>
      </c>
      <c r="CN214" s="5" t="s">
        <v>60</v>
      </c>
      <c r="CO214">
        <f>MAX(AZ214:BI214)</f>
        <v>24.5</v>
      </c>
      <c r="CP214">
        <f>MIN(AZ214:BI214)</f>
        <v>4.5</v>
      </c>
      <c r="CQ214" s="27">
        <f>(CO214-CP214)/4+CP214</f>
        <v>9.5</v>
      </c>
      <c r="CR214"/>
      <c r="CS214">
        <f aca="true" t="shared" si="191" ref="CS214:DB218">IF(AZ214&gt;$CQ214,1,0)</f>
        <v>0</v>
      </c>
      <c r="CT214">
        <f t="shared" si="191"/>
        <v>0</v>
      </c>
      <c r="CU214">
        <f t="shared" si="191"/>
        <v>0</v>
      </c>
      <c r="CV214">
        <f t="shared" si="191"/>
        <v>0</v>
      </c>
      <c r="CW214">
        <f t="shared" si="191"/>
        <v>1</v>
      </c>
      <c r="CX214">
        <f t="shared" si="191"/>
        <v>1</v>
      </c>
      <c r="CY214">
        <f t="shared" si="191"/>
        <v>1</v>
      </c>
      <c r="CZ214">
        <f t="shared" si="191"/>
        <v>1</v>
      </c>
      <c r="DA214">
        <f t="shared" si="191"/>
        <v>1</v>
      </c>
      <c r="DB214">
        <f t="shared" si="191"/>
        <v>0</v>
      </c>
      <c r="DC214" s="8">
        <f t="shared" si="180"/>
        <v>5</v>
      </c>
      <c r="DD214" t="s">
        <v>47</v>
      </c>
      <c r="DE214" s="74">
        <v>468</v>
      </c>
      <c r="DF214" s="74"/>
      <c r="DG214" s="53"/>
      <c r="DH214" s="53"/>
      <c r="DI214" s="53"/>
      <c r="DJ214" s="53"/>
      <c r="DK214" s="53"/>
      <c r="DL214" s="53"/>
      <c r="DP214" s="53"/>
      <c r="DQ214" s="55"/>
    </row>
    <row r="215" spans="1:116" s="5" customFormat="1" ht="12.75">
      <c r="A215" s="53">
        <v>28</v>
      </c>
      <c r="B215" s="8">
        <v>468</v>
      </c>
      <c r="C215" t="s">
        <v>45</v>
      </c>
      <c r="D215" t="s">
        <v>97</v>
      </c>
      <c r="E215" t="s">
        <v>131</v>
      </c>
      <c r="F215" s="8">
        <v>7.6</v>
      </c>
      <c r="G215" s="8">
        <v>0.2</v>
      </c>
      <c r="H215" s="8">
        <v>614</v>
      </c>
      <c r="I215" s="8">
        <v>57</v>
      </c>
      <c r="J215" s="8"/>
      <c r="K215">
        <v>12.9</v>
      </c>
      <c r="L215" s="8">
        <v>4</v>
      </c>
      <c r="M215"/>
      <c r="N215" s="28">
        <f>(K215-K214)/K214</f>
        <v>0.01574803149606308</v>
      </c>
      <c r="O215">
        <v>29</v>
      </c>
      <c r="P215" s="28">
        <f>(O215-O214)/O214</f>
        <v>0.11538461538461539</v>
      </c>
      <c r="Q215" s="8">
        <v>8</v>
      </c>
      <c r="R215" s="12">
        <v>0</v>
      </c>
      <c r="S215" s="104">
        <v>13.4</v>
      </c>
      <c r="T215" s="29">
        <f>(S215-S214)/S214</f>
        <v>-0.12987012987012986</v>
      </c>
      <c r="U215"/>
      <c r="V215"/>
      <c r="W215" s="8">
        <v>0</v>
      </c>
      <c r="X215" s="8">
        <v>0</v>
      </c>
      <c r="Y215" s="38" t="s">
        <v>195</v>
      </c>
      <c r="Z215" s="8">
        <v>0</v>
      </c>
      <c r="AA215" t="s">
        <v>131</v>
      </c>
      <c r="AB215"/>
      <c r="AC215">
        <v>27</v>
      </c>
      <c r="AD215">
        <v>33</v>
      </c>
      <c r="AE215">
        <v>38</v>
      </c>
      <c r="AF215">
        <v>36</v>
      </c>
      <c r="AG215">
        <v>35</v>
      </c>
      <c r="AH215">
        <v>73</v>
      </c>
      <c r="AI215">
        <v>101</v>
      </c>
      <c r="AJ215">
        <v>139</v>
      </c>
      <c r="AK215">
        <v>83</v>
      </c>
      <c r="AL215">
        <v>49</v>
      </c>
      <c r="AM215"/>
      <c r="AN215">
        <v>5</v>
      </c>
      <c r="AO215">
        <v>6</v>
      </c>
      <c r="AP215">
        <v>7</v>
      </c>
      <c r="AQ215">
        <v>7</v>
      </c>
      <c r="AR215">
        <v>7</v>
      </c>
      <c r="AS215">
        <v>14</v>
      </c>
      <c r="AT215">
        <v>20</v>
      </c>
      <c r="AU215">
        <v>29</v>
      </c>
      <c r="AV215">
        <v>17</v>
      </c>
      <c r="AW215">
        <v>10</v>
      </c>
      <c r="AX215"/>
      <c r="AY215"/>
      <c r="AZ215">
        <f t="shared" si="184"/>
        <v>6.5</v>
      </c>
      <c r="BA215">
        <f t="shared" si="185"/>
        <v>6</v>
      </c>
      <c r="BB215">
        <f t="shared" si="185"/>
        <v>6.75</v>
      </c>
      <c r="BC215">
        <f t="shared" si="185"/>
        <v>7</v>
      </c>
      <c r="BD215">
        <f t="shared" si="185"/>
        <v>8.75</v>
      </c>
      <c r="BE215">
        <f t="shared" si="185"/>
        <v>13.75</v>
      </c>
      <c r="BF215">
        <f t="shared" si="185"/>
        <v>20.75</v>
      </c>
      <c r="BG215">
        <f t="shared" si="185"/>
        <v>23.75</v>
      </c>
      <c r="BH215">
        <f t="shared" si="185"/>
        <v>18.25</v>
      </c>
      <c r="BI215">
        <f t="shared" si="186"/>
        <v>10.5</v>
      </c>
      <c r="BJ215"/>
      <c r="BK215"/>
      <c r="BL215">
        <v>4</v>
      </c>
      <c r="BM215">
        <v>5</v>
      </c>
      <c r="BN215">
        <v>6</v>
      </c>
      <c r="BO215">
        <v>6</v>
      </c>
      <c r="BP215">
        <v>6</v>
      </c>
      <c r="BQ215">
        <v>12</v>
      </c>
      <c r="BR215">
        <v>16</v>
      </c>
      <c r="BS215">
        <v>23</v>
      </c>
      <c r="BT215">
        <v>14</v>
      </c>
      <c r="BU215">
        <v>8</v>
      </c>
      <c r="BV215"/>
      <c r="BW215" t="s">
        <v>48</v>
      </c>
      <c r="BX215" t="s">
        <v>60</v>
      </c>
      <c r="BY215">
        <f t="shared" si="187"/>
        <v>23</v>
      </c>
      <c r="BZ215">
        <f t="shared" si="188"/>
        <v>4</v>
      </c>
      <c r="CA215" s="27">
        <f t="shared" si="189"/>
        <v>8.75</v>
      </c>
      <c r="CB215"/>
      <c r="CC215">
        <f t="shared" si="190"/>
        <v>0</v>
      </c>
      <c r="CD215">
        <f t="shared" si="190"/>
        <v>0</v>
      </c>
      <c r="CE215">
        <f t="shared" si="190"/>
        <v>0</v>
      </c>
      <c r="CF215">
        <f t="shared" si="190"/>
        <v>0</v>
      </c>
      <c r="CG215">
        <f t="shared" si="190"/>
        <v>0</v>
      </c>
      <c r="CH215">
        <f t="shared" si="190"/>
        <v>1</v>
      </c>
      <c r="CI215">
        <f t="shared" si="190"/>
        <v>1</v>
      </c>
      <c r="CJ215">
        <f t="shared" si="190"/>
        <v>1</v>
      </c>
      <c r="CK215">
        <f t="shared" si="190"/>
        <v>1</v>
      </c>
      <c r="CL215">
        <f t="shared" si="190"/>
        <v>0</v>
      </c>
      <c r="CM215" t="s">
        <v>131</v>
      </c>
      <c r="CN215"/>
      <c r="CO215">
        <f>MAX(AZ215:BI215)</f>
        <v>23.75</v>
      </c>
      <c r="CP215">
        <f>MIN(AZ215:BI215)</f>
        <v>6</v>
      </c>
      <c r="CQ215" s="27">
        <f>(CO215-CP215)/4+CP215</f>
        <v>10.4375</v>
      </c>
      <c r="CR215"/>
      <c r="CS215">
        <f t="shared" si="191"/>
        <v>0</v>
      </c>
      <c r="CT215">
        <f t="shared" si="191"/>
        <v>0</v>
      </c>
      <c r="CU215">
        <f t="shared" si="191"/>
        <v>0</v>
      </c>
      <c r="CV215">
        <f t="shared" si="191"/>
        <v>0</v>
      </c>
      <c r="CW215">
        <f t="shared" si="191"/>
        <v>0</v>
      </c>
      <c r="CX215">
        <f t="shared" si="191"/>
        <v>1</v>
      </c>
      <c r="CY215">
        <f t="shared" si="191"/>
        <v>1</v>
      </c>
      <c r="CZ215">
        <f t="shared" si="191"/>
        <v>1</v>
      </c>
      <c r="DA215">
        <f t="shared" si="191"/>
        <v>1</v>
      </c>
      <c r="DB215">
        <f t="shared" si="191"/>
        <v>1</v>
      </c>
      <c r="DC215" s="8">
        <f t="shared" si="180"/>
        <v>5</v>
      </c>
      <c r="DD215" t="s">
        <v>131</v>
      </c>
      <c r="DE215" s="8">
        <v>468</v>
      </c>
      <c r="DF215" s="103"/>
      <c r="DG215" s="53"/>
      <c r="DH215" s="53"/>
      <c r="DI215" s="53"/>
      <c r="DJ215" s="53"/>
      <c r="DK215" s="53"/>
      <c r="DL215" s="53"/>
    </row>
    <row r="216" spans="1:116" s="5" customFormat="1" ht="12.75">
      <c r="A216" s="53">
        <v>28</v>
      </c>
      <c r="B216" s="74">
        <v>468</v>
      </c>
      <c r="C216" t="s">
        <v>45</v>
      </c>
      <c r="D216" s="5" t="s">
        <v>358</v>
      </c>
      <c r="E216" s="77" t="s">
        <v>396</v>
      </c>
      <c r="F216" s="53">
        <v>8.1</v>
      </c>
      <c r="G216" s="53">
        <v>6.6</v>
      </c>
      <c r="H216" s="74">
        <v>758</v>
      </c>
      <c r="I216" s="74">
        <v>57</v>
      </c>
      <c r="J216" s="74"/>
      <c r="K216" s="77">
        <v>15</v>
      </c>
      <c r="L216" s="74">
        <v>6</v>
      </c>
      <c r="M216" s="77"/>
      <c r="N216" s="28">
        <f>(K216-K214)/K214</f>
        <v>0.18110236220472448</v>
      </c>
      <c r="O216" s="5">
        <v>31</v>
      </c>
      <c r="P216" s="28">
        <f>(O216-O214)/O214</f>
        <v>0.19230769230769232</v>
      </c>
      <c r="Q216" s="74">
        <v>7</v>
      </c>
      <c r="R216" s="12">
        <v>0</v>
      </c>
      <c r="S216" s="105">
        <v>12.5</v>
      </c>
      <c r="T216" s="29">
        <f>(S216-S214)/S214</f>
        <v>-0.18831168831168832</v>
      </c>
      <c r="W216" s="8">
        <v>0</v>
      </c>
      <c r="X216" s="8">
        <v>0</v>
      </c>
      <c r="Y216" s="5" t="s">
        <v>198</v>
      </c>
      <c r="Z216" s="8">
        <v>0</v>
      </c>
      <c r="AA216" s="77" t="s">
        <v>396</v>
      </c>
      <c r="AC216" s="77">
        <v>24</v>
      </c>
      <c r="AD216" s="77">
        <v>36</v>
      </c>
      <c r="AE216" s="77">
        <v>45</v>
      </c>
      <c r="AF216" s="77">
        <v>49</v>
      </c>
      <c r="AG216" s="77">
        <v>76</v>
      </c>
      <c r="AH216" s="77">
        <v>93</v>
      </c>
      <c r="AI216" s="77">
        <v>137</v>
      </c>
      <c r="AJ216" s="77">
        <v>148</v>
      </c>
      <c r="AK216" s="77">
        <v>90</v>
      </c>
      <c r="AL216" s="77">
        <v>60</v>
      </c>
      <c r="AN216" s="5">
        <v>5</v>
      </c>
      <c r="AO216" s="5">
        <v>8</v>
      </c>
      <c r="AP216" s="5">
        <v>10</v>
      </c>
      <c r="AQ216" s="5">
        <v>10</v>
      </c>
      <c r="AR216" s="5">
        <v>17</v>
      </c>
      <c r="AS216" s="5">
        <v>21</v>
      </c>
      <c r="AT216" s="5">
        <v>30</v>
      </c>
      <c r="AU216" s="5">
        <v>31</v>
      </c>
      <c r="AV216" s="5">
        <v>19</v>
      </c>
      <c r="AW216" s="5">
        <v>12</v>
      </c>
      <c r="AX216"/>
      <c r="AY216"/>
      <c r="AZ216">
        <f t="shared" si="184"/>
        <v>7.5</v>
      </c>
      <c r="BA216">
        <f t="shared" si="185"/>
        <v>7.75</v>
      </c>
      <c r="BB216">
        <f t="shared" si="185"/>
        <v>9.5</v>
      </c>
      <c r="BC216">
        <f t="shared" si="185"/>
        <v>11.75</v>
      </c>
      <c r="BD216">
        <f t="shared" si="185"/>
        <v>16.25</v>
      </c>
      <c r="BE216">
        <f t="shared" si="185"/>
        <v>22.25</v>
      </c>
      <c r="BF216">
        <f t="shared" si="185"/>
        <v>28</v>
      </c>
      <c r="BG216">
        <f t="shared" si="185"/>
        <v>27.75</v>
      </c>
      <c r="BH216">
        <f t="shared" si="185"/>
        <v>20.25</v>
      </c>
      <c r="BI216">
        <f t="shared" si="186"/>
        <v>12</v>
      </c>
      <c r="BJ216"/>
      <c r="BL216" s="5">
        <v>3</v>
      </c>
      <c r="BM216" s="5">
        <v>5</v>
      </c>
      <c r="BN216" s="5">
        <v>6</v>
      </c>
      <c r="BO216" s="5">
        <v>6</v>
      </c>
      <c r="BP216" s="5">
        <v>10</v>
      </c>
      <c r="BQ216" s="5">
        <v>12</v>
      </c>
      <c r="BR216" s="5">
        <v>18</v>
      </c>
      <c r="BS216" s="5">
        <v>20</v>
      </c>
      <c r="BT216" s="5">
        <v>12</v>
      </c>
      <c r="BU216" s="5">
        <v>8</v>
      </c>
      <c r="BW216" t="s">
        <v>48</v>
      </c>
      <c r="BX216" s="77" t="s">
        <v>60</v>
      </c>
      <c r="BY216">
        <f t="shared" si="187"/>
        <v>20</v>
      </c>
      <c r="BZ216">
        <f t="shared" si="188"/>
        <v>3</v>
      </c>
      <c r="CA216" s="27">
        <f t="shared" si="189"/>
        <v>7.25</v>
      </c>
      <c r="CC216">
        <f t="shared" si="190"/>
        <v>0</v>
      </c>
      <c r="CD216">
        <f t="shared" si="190"/>
        <v>0</v>
      </c>
      <c r="CE216">
        <f t="shared" si="190"/>
        <v>0</v>
      </c>
      <c r="CF216">
        <f t="shared" si="190"/>
        <v>0</v>
      </c>
      <c r="CG216">
        <f t="shared" si="190"/>
        <v>1</v>
      </c>
      <c r="CH216">
        <f t="shared" si="190"/>
        <v>1</v>
      </c>
      <c r="CI216">
        <f t="shared" si="190"/>
        <v>1</v>
      </c>
      <c r="CJ216">
        <f t="shared" si="190"/>
        <v>1</v>
      </c>
      <c r="CK216">
        <f t="shared" si="190"/>
        <v>1</v>
      </c>
      <c r="CL216">
        <f t="shared" si="190"/>
        <v>1</v>
      </c>
      <c r="CM216" s="77" t="s">
        <v>396</v>
      </c>
      <c r="CO216">
        <f>MAX(AZ216:BI216)</f>
        <v>28</v>
      </c>
      <c r="CP216">
        <f>MIN(AZ216:BI216)</f>
        <v>7.5</v>
      </c>
      <c r="CQ216" s="27">
        <f>(CO216-CP216)/4+CP216</f>
        <v>12.625</v>
      </c>
      <c r="CR216"/>
      <c r="CS216">
        <f t="shared" si="191"/>
        <v>0</v>
      </c>
      <c r="CT216">
        <f t="shared" si="191"/>
        <v>0</v>
      </c>
      <c r="CU216">
        <f t="shared" si="191"/>
        <v>0</v>
      </c>
      <c r="CV216">
        <f t="shared" si="191"/>
        <v>0</v>
      </c>
      <c r="CW216">
        <f t="shared" si="191"/>
        <v>1</v>
      </c>
      <c r="CX216">
        <f t="shared" si="191"/>
        <v>1</v>
      </c>
      <c r="CY216">
        <f t="shared" si="191"/>
        <v>1</v>
      </c>
      <c r="CZ216">
        <f t="shared" si="191"/>
        <v>1</v>
      </c>
      <c r="DA216">
        <f t="shared" si="191"/>
        <v>1</v>
      </c>
      <c r="DB216">
        <f t="shared" si="191"/>
        <v>0</v>
      </c>
      <c r="DC216" s="8">
        <f t="shared" si="180"/>
        <v>5</v>
      </c>
      <c r="DD216" s="77" t="s">
        <v>396</v>
      </c>
      <c r="DE216" s="74">
        <v>468</v>
      </c>
      <c r="DF216" s="74"/>
      <c r="DG216" s="53"/>
      <c r="DH216" s="53"/>
      <c r="DI216" s="53"/>
      <c r="DJ216" s="53"/>
      <c r="DK216" s="53"/>
      <c r="DL216" s="53"/>
    </row>
    <row r="217" spans="1:116" s="5" customFormat="1" ht="12.75">
      <c r="A217" s="53">
        <v>28</v>
      </c>
      <c r="B217" s="74">
        <v>468</v>
      </c>
      <c r="C217" t="s">
        <v>45</v>
      </c>
      <c r="D217" s="5" t="s">
        <v>357</v>
      </c>
      <c r="E217" s="5" t="s">
        <v>393</v>
      </c>
      <c r="F217" s="53">
        <v>4.3</v>
      </c>
      <c r="G217" s="53">
        <v>0.1</v>
      </c>
      <c r="H217" s="74">
        <v>899</v>
      </c>
      <c r="I217" s="74">
        <v>60</v>
      </c>
      <c r="J217" s="74"/>
      <c r="K217" s="77">
        <v>16.4</v>
      </c>
      <c r="L217" s="74">
        <v>6</v>
      </c>
      <c r="M217" s="77"/>
      <c r="N217" s="28">
        <f>(K217-K214)/K214</f>
        <v>0.29133858267716534</v>
      </c>
      <c r="O217" s="5">
        <v>27</v>
      </c>
      <c r="P217" s="28">
        <f>(O217-O214)/O214</f>
        <v>0.038461538461538464</v>
      </c>
      <c r="Q217" s="74">
        <v>8</v>
      </c>
      <c r="R217" s="12">
        <v>0</v>
      </c>
      <c r="S217" s="105">
        <v>9.2</v>
      </c>
      <c r="T217" s="29">
        <f>(S217-S214)/S214</f>
        <v>-0.4025974025974027</v>
      </c>
      <c r="W217" s="8">
        <v>0</v>
      </c>
      <c r="X217" s="8">
        <v>0</v>
      </c>
      <c r="Y217" s="5" t="s">
        <v>198</v>
      </c>
      <c r="Z217" s="8">
        <v>0</v>
      </c>
      <c r="AA217" s="5" t="s">
        <v>393</v>
      </c>
      <c r="AC217" s="77">
        <v>56</v>
      </c>
      <c r="AD217" s="77">
        <v>80</v>
      </c>
      <c r="AE217" s="77">
        <v>84</v>
      </c>
      <c r="AF217" s="77">
        <v>75</v>
      </c>
      <c r="AG217" s="77">
        <v>50</v>
      </c>
      <c r="AH217" s="77">
        <v>79</v>
      </c>
      <c r="AI217" s="77">
        <v>135</v>
      </c>
      <c r="AJ217" s="77">
        <v>151</v>
      </c>
      <c r="AK217" s="77">
        <v>139</v>
      </c>
      <c r="AL217" s="77">
        <v>50</v>
      </c>
      <c r="AN217" s="77">
        <v>10</v>
      </c>
      <c r="AO217" s="77">
        <v>14</v>
      </c>
      <c r="AP217" s="77">
        <v>15</v>
      </c>
      <c r="AQ217" s="77">
        <v>13</v>
      </c>
      <c r="AR217" s="77">
        <v>9</v>
      </c>
      <c r="AS217" s="77">
        <v>14</v>
      </c>
      <c r="AT217" s="77">
        <v>24</v>
      </c>
      <c r="AU217" s="77">
        <v>27</v>
      </c>
      <c r="AV217" s="77">
        <v>25</v>
      </c>
      <c r="AW217" s="77">
        <v>9</v>
      </c>
      <c r="AX217"/>
      <c r="AY217"/>
      <c r="AZ217">
        <f t="shared" si="184"/>
        <v>10.75</v>
      </c>
      <c r="BA217">
        <f t="shared" si="185"/>
        <v>13.25</v>
      </c>
      <c r="BB217">
        <f t="shared" si="185"/>
        <v>14.25</v>
      </c>
      <c r="BC217">
        <f t="shared" si="185"/>
        <v>12.5</v>
      </c>
      <c r="BD217">
        <f t="shared" si="185"/>
        <v>11.25</v>
      </c>
      <c r="BE217">
        <f t="shared" si="185"/>
        <v>15.25</v>
      </c>
      <c r="BF217">
        <f t="shared" si="185"/>
        <v>22.25</v>
      </c>
      <c r="BG217">
        <f t="shared" si="185"/>
        <v>25.75</v>
      </c>
      <c r="BH217">
        <f t="shared" si="185"/>
        <v>21.5</v>
      </c>
      <c r="BI217">
        <f t="shared" si="186"/>
        <v>13.25</v>
      </c>
      <c r="BJ217"/>
      <c r="BL217" s="5">
        <v>6</v>
      </c>
      <c r="BM217" s="5">
        <v>9</v>
      </c>
      <c r="BN217" s="5">
        <v>9</v>
      </c>
      <c r="BO217" s="5">
        <v>8</v>
      </c>
      <c r="BP217" s="5">
        <v>6</v>
      </c>
      <c r="BQ217" s="5">
        <v>9</v>
      </c>
      <c r="BR217" s="5">
        <v>15</v>
      </c>
      <c r="BS217" s="5">
        <v>17</v>
      </c>
      <c r="BT217" s="5">
        <v>15</v>
      </c>
      <c r="BU217" s="5">
        <v>6</v>
      </c>
      <c r="BW217" t="s">
        <v>48</v>
      </c>
      <c r="BX217" s="5" t="s">
        <v>60</v>
      </c>
      <c r="BY217">
        <f t="shared" si="187"/>
        <v>17</v>
      </c>
      <c r="BZ217">
        <f t="shared" si="188"/>
        <v>6</v>
      </c>
      <c r="CA217" s="27">
        <f t="shared" si="189"/>
        <v>8.75</v>
      </c>
      <c r="CC217">
        <f t="shared" si="190"/>
        <v>0</v>
      </c>
      <c r="CD217">
        <f t="shared" si="190"/>
        <v>1</v>
      </c>
      <c r="CE217">
        <f t="shared" si="190"/>
        <v>1</v>
      </c>
      <c r="CF217">
        <f t="shared" si="190"/>
        <v>0</v>
      </c>
      <c r="CG217">
        <f t="shared" si="190"/>
        <v>0</v>
      </c>
      <c r="CH217">
        <f t="shared" si="190"/>
        <v>1</v>
      </c>
      <c r="CI217">
        <f t="shared" si="190"/>
        <v>1</v>
      </c>
      <c r="CJ217">
        <f t="shared" si="190"/>
        <v>1</v>
      </c>
      <c r="CK217">
        <f t="shared" si="190"/>
        <v>1</v>
      </c>
      <c r="CL217">
        <f t="shared" si="190"/>
        <v>0</v>
      </c>
      <c r="CM217" s="5" t="s">
        <v>393</v>
      </c>
      <c r="CO217">
        <f>MAX(AZ217:BI217)</f>
        <v>25.75</v>
      </c>
      <c r="CP217">
        <f>MIN(AZ217:BI217)</f>
        <v>10.75</v>
      </c>
      <c r="CQ217" s="27">
        <f>(CO217-CP217)/4+CP217</f>
        <v>14.5</v>
      </c>
      <c r="CR217"/>
      <c r="CS217">
        <f t="shared" si="191"/>
        <v>0</v>
      </c>
      <c r="CT217">
        <f t="shared" si="191"/>
        <v>0</v>
      </c>
      <c r="CU217">
        <f t="shared" si="191"/>
        <v>0</v>
      </c>
      <c r="CV217">
        <f t="shared" si="191"/>
        <v>0</v>
      </c>
      <c r="CW217">
        <f t="shared" si="191"/>
        <v>0</v>
      </c>
      <c r="CX217">
        <f t="shared" si="191"/>
        <v>1</v>
      </c>
      <c r="CY217">
        <f t="shared" si="191"/>
        <v>1</v>
      </c>
      <c r="CZ217">
        <f t="shared" si="191"/>
        <v>1</v>
      </c>
      <c r="DA217">
        <f t="shared" si="191"/>
        <v>1</v>
      </c>
      <c r="DB217">
        <f t="shared" si="191"/>
        <v>0</v>
      </c>
      <c r="DC217" s="8">
        <f t="shared" si="180"/>
        <v>4</v>
      </c>
      <c r="DD217" s="5" t="s">
        <v>393</v>
      </c>
      <c r="DE217" s="74">
        <v>468</v>
      </c>
      <c r="DF217" s="74"/>
      <c r="DG217" s="53"/>
      <c r="DH217" s="53"/>
      <c r="DI217" s="53"/>
      <c r="DJ217" s="53"/>
      <c r="DK217" s="53"/>
      <c r="DL217" s="53"/>
    </row>
    <row r="218" spans="1:116" s="5" customFormat="1" ht="12.75">
      <c r="A218" s="53">
        <v>28</v>
      </c>
      <c r="B218" s="74">
        <v>468</v>
      </c>
      <c r="C218" t="s">
        <v>45</v>
      </c>
      <c r="D218" s="77" t="s">
        <v>356</v>
      </c>
      <c r="E218" t="s">
        <v>394</v>
      </c>
      <c r="F218" s="74">
        <v>9.4</v>
      </c>
      <c r="G218" s="74">
        <v>0.3</v>
      </c>
      <c r="H218" s="74">
        <v>707</v>
      </c>
      <c r="I218" s="74">
        <v>43</v>
      </c>
      <c r="J218" s="74"/>
      <c r="K218" s="77">
        <v>19.5</v>
      </c>
      <c r="L218" s="74">
        <v>6</v>
      </c>
      <c r="M218" s="77"/>
      <c r="N218" s="29">
        <f>(K218-K214)/K214</f>
        <v>0.5354330708661418</v>
      </c>
      <c r="O218" s="5">
        <v>32</v>
      </c>
      <c r="P218" s="29">
        <f>(O218-O214)/O214</f>
        <v>0.23076923076923078</v>
      </c>
      <c r="Q218" s="74">
        <v>8</v>
      </c>
      <c r="R218" s="12">
        <v>0</v>
      </c>
      <c r="S218" s="105">
        <v>7.7</v>
      </c>
      <c r="T218" s="29">
        <f>(S218-S214)/S214</f>
        <v>-0.5</v>
      </c>
      <c r="W218" s="8">
        <v>0</v>
      </c>
      <c r="X218" s="8">
        <v>0</v>
      </c>
      <c r="Y218" s="5" t="s">
        <v>198</v>
      </c>
      <c r="Z218" s="8">
        <v>0</v>
      </c>
      <c r="AA218" t="s">
        <v>394</v>
      </c>
      <c r="AC218" s="77">
        <v>51</v>
      </c>
      <c r="AD218" s="77">
        <v>49</v>
      </c>
      <c r="AE218" s="77">
        <v>68</v>
      </c>
      <c r="AF218" s="77">
        <v>62</v>
      </c>
      <c r="AG218" s="77">
        <v>82</v>
      </c>
      <c r="AH218" s="77">
        <v>70</v>
      </c>
      <c r="AI218" s="77">
        <v>116</v>
      </c>
      <c r="AJ218" s="77">
        <v>101</v>
      </c>
      <c r="AK218" s="77">
        <v>76</v>
      </c>
      <c r="AL218" s="77">
        <v>32</v>
      </c>
      <c r="AN218" s="77">
        <v>14</v>
      </c>
      <c r="AO218" s="77">
        <v>13</v>
      </c>
      <c r="AP218" s="77">
        <v>18</v>
      </c>
      <c r="AQ218" s="77">
        <v>16</v>
      </c>
      <c r="AR218" s="77">
        <v>22</v>
      </c>
      <c r="AS218" s="77">
        <v>19</v>
      </c>
      <c r="AT218" s="77">
        <v>32</v>
      </c>
      <c r="AU218" s="77">
        <v>27</v>
      </c>
      <c r="AV218" s="77">
        <v>21</v>
      </c>
      <c r="AW218" s="77">
        <v>8</v>
      </c>
      <c r="AX218"/>
      <c r="AY218"/>
      <c r="AZ218">
        <f t="shared" si="184"/>
        <v>12.25</v>
      </c>
      <c r="BA218">
        <f t="shared" si="185"/>
        <v>14.5</v>
      </c>
      <c r="BB218">
        <f t="shared" si="185"/>
        <v>16.25</v>
      </c>
      <c r="BC218">
        <f t="shared" si="185"/>
        <v>18</v>
      </c>
      <c r="BD218">
        <f t="shared" si="185"/>
        <v>19.75</v>
      </c>
      <c r="BE218">
        <f t="shared" si="185"/>
        <v>23</v>
      </c>
      <c r="BF218">
        <f t="shared" si="185"/>
        <v>27.5</v>
      </c>
      <c r="BG218">
        <f t="shared" si="185"/>
        <v>26.75</v>
      </c>
      <c r="BH218">
        <f t="shared" si="185"/>
        <v>19.25</v>
      </c>
      <c r="BI218">
        <f t="shared" si="186"/>
        <v>12.75</v>
      </c>
      <c r="BJ218"/>
      <c r="BL218" s="5">
        <v>7</v>
      </c>
      <c r="BM218" s="5">
        <v>7</v>
      </c>
      <c r="BN218" s="5">
        <v>10</v>
      </c>
      <c r="BO218" s="5">
        <v>9</v>
      </c>
      <c r="BP218" s="5">
        <v>12</v>
      </c>
      <c r="BQ218" s="5">
        <v>10</v>
      </c>
      <c r="BR218" s="5">
        <v>16</v>
      </c>
      <c r="BS218" s="5">
        <v>14</v>
      </c>
      <c r="BT218" s="5">
        <v>11</v>
      </c>
      <c r="BU218" s="5">
        <v>5</v>
      </c>
      <c r="BW218" t="s">
        <v>48</v>
      </c>
      <c r="BX218" s="5" t="s">
        <v>60</v>
      </c>
      <c r="BY218">
        <f t="shared" si="187"/>
        <v>16</v>
      </c>
      <c r="BZ218">
        <f t="shared" si="188"/>
        <v>5</v>
      </c>
      <c r="CA218" s="27">
        <f t="shared" si="189"/>
        <v>7.75</v>
      </c>
      <c r="CC218">
        <f t="shared" si="190"/>
        <v>0</v>
      </c>
      <c r="CD218">
        <f t="shared" si="190"/>
        <v>0</v>
      </c>
      <c r="CE218">
        <f t="shared" si="190"/>
        <v>1</v>
      </c>
      <c r="CF218">
        <f t="shared" si="190"/>
        <v>1</v>
      </c>
      <c r="CG218">
        <f t="shared" si="190"/>
        <v>1</v>
      </c>
      <c r="CH218">
        <f t="shared" si="190"/>
        <v>1</v>
      </c>
      <c r="CI218">
        <f t="shared" si="190"/>
        <v>1</v>
      </c>
      <c r="CJ218">
        <f t="shared" si="190"/>
        <v>1</v>
      </c>
      <c r="CK218">
        <f t="shared" si="190"/>
        <v>1</v>
      </c>
      <c r="CL218">
        <f t="shared" si="190"/>
        <v>0</v>
      </c>
      <c r="CM218" t="s">
        <v>394</v>
      </c>
      <c r="CO218">
        <f>MAX(AZ218:BI218)</f>
        <v>27.5</v>
      </c>
      <c r="CP218">
        <f>MIN(AZ218:BI218)</f>
        <v>12.25</v>
      </c>
      <c r="CQ218" s="27">
        <f>(CO218-CP218)/4+CP218</f>
        <v>16.0625</v>
      </c>
      <c r="CR218"/>
      <c r="CS218">
        <f t="shared" si="191"/>
        <v>0</v>
      </c>
      <c r="CT218">
        <f t="shared" si="191"/>
        <v>0</v>
      </c>
      <c r="CU218">
        <f t="shared" si="191"/>
        <v>1</v>
      </c>
      <c r="CV218">
        <f t="shared" si="191"/>
        <v>1</v>
      </c>
      <c r="CW218">
        <f t="shared" si="191"/>
        <v>1</v>
      </c>
      <c r="CX218">
        <f t="shared" si="191"/>
        <v>1</v>
      </c>
      <c r="CY218">
        <f t="shared" si="191"/>
        <v>1</v>
      </c>
      <c r="CZ218">
        <f t="shared" si="191"/>
        <v>1</v>
      </c>
      <c r="DA218">
        <f t="shared" si="191"/>
        <v>1</v>
      </c>
      <c r="DB218">
        <f t="shared" si="191"/>
        <v>0</v>
      </c>
      <c r="DC218" s="8">
        <f t="shared" si="180"/>
        <v>7</v>
      </c>
      <c r="DD218" t="s">
        <v>394</v>
      </c>
      <c r="DE218" s="74">
        <v>468</v>
      </c>
      <c r="DF218" s="74"/>
      <c r="DG218" s="53"/>
      <c r="DH218" s="53"/>
      <c r="DI218" s="53"/>
      <c r="DJ218" s="53"/>
      <c r="DK218" s="53"/>
      <c r="DL218" s="53"/>
    </row>
    <row r="219" spans="1:116" s="5" customFormat="1" ht="12.75">
      <c r="A219" s="33"/>
      <c r="B219" s="33"/>
      <c r="C219" s="3"/>
      <c r="D219" s="3"/>
      <c r="E219" s="3"/>
      <c r="F219" s="33"/>
      <c r="G219" s="33"/>
      <c r="H219" s="33"/>
      <c r="I219" s="33"/>
      <c r="J219" s="33"/>
      <c r="K219" s="3"/>
      <c r="L219" s="33"/>
      <c r="M219" s="3"/>
      <c r="N219" s="88"/>
      <c r="O219" s="3" t="s">
        <v>51</v>
      </c>
      <c r="P219" s="88"/>
      <c r="Q219" s="33"/>
      <c r="R219" s="36"/>
      <c r="S219" s="3"/>
      <c r="T219" s="88"/>
      <c r="U219" s="3"/>
      <c r="V219" s="3"/>
      <c r="W219" s="3"/>
      <c r="X219" s="3"/>
      <c r="Y219" s="3"/>
      <c r="Z219" s="3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87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8" t="s">
        <v>51</v>
      </c>
      <c r="DD219" s="3"/>
      <c r="DE219" s="33"/>
      <c r="DF219" s="76"/>
      <c r="DG219" s="53"/>
      <c r="DH219" s="53"/>
      <c r="DI219" s="53"/>
      <c r="DJ219" s="53"/>
      <c r="DK219" s="53"/>
      <c r="DL219" s="53"/>
    </row>
    <row r="220" spans="1:116" s="5" customFormat="1" ht="12.75">
      <c r="A220" s="53"/>
      <c r="B220" s="53"/>
      <c r="F220" s="53"/>
      <c r="G220" s="53"/>
      <c r="H220" s="53"/>
      <c r="I220" s="53"/>
      <c r="J220" s="53"/>
      <c r="L220" s="53"/>
      <c r="N220" s="11"/>
      <c r="O220" s="5" t="s">
        <v>51</v>
      </c>
      <c r="P220" s="11"/>
      <c r="Q220" s="53"/>
      <c r="R220" s="57"/>
      <c r="T220" s="11"/>
      <c r="Z220" s="53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CA220" s="90"/>
      <c r="DC220" s="8" t="s">
        <v>51</v>
      </c>
      <c r="DE220" s="53"/>
      <c r="DF220" s="74"/>
      <c r="DG220" s="53"/>
      <c r="DH220" s="53"/>
      <c r="DI220" s="53"/>
      <c r="DJ220" s="53"/>
      <c r="DK220" s="53"/>
      <c r="DL220" s="53"/>
    </row>
    <row r="221" spans="1:116" s="5" customFormat="1" ht="12.75">
      <c r="A221" s="53">
        <v>29</v>
      </c>
      <c r="B221" s="53">
        <v>469</v>
      </c>
      <c r="C221" t="s">
        <v>45</v>
      </c>
      <c r="D221" s="5" t="s">
        <v>359</v>
      </c>
      <c r="E221" t="s">
        <v>47</v>
      </c>
      <c r="F221" s="53">
        <v>23.4</v>
      </c>
      <c r="G221" s="53">
        <v>3.1</v>
      </c>
      <c r="H221" s="74">
        <v>378</v>
      </c>
      <c r="I221" s="74">
        <v>67</v>
      </c>
      <c r="J221" s="77">
        <v>6.8</v>
      </c>
      <c r="K221" s="77">
        <v>6.8</v>
      </c>
      <c r="L221" s="74">
        <v>2</v>
      </c>
      <c r="M221" s="23">
        <f>(K221-F221)/F221</f>
        <v>-0.7094017094017093</v>
      </c>
      <c r="N221" s="91"/>
      <c r="O221" s="5">
        <v>11</v>
      </c>
      <c r="P221" s="11"/>
      <c r="Q221" s="74">
        <v>3</v>
      </c>
      <c r="R221" s="92"/>
      <c r="S221" s="77">
        <v>10.3</v>
      </c>
      <c r="T221" s="91"/>
      <c r="Z221" s="53"/>
      <c r="AA221" t="s">
        <v>47</v>
      </c>
      <c r="AC221" s="77">
        <v>41</v>
      </c>
      <c r="AD221" s="77">
        <v>59</v>
      </c>
      <c r="AE221" s="77">
        <v>58</v>
      </c>
      <c r="AF221" s="77">
        <v>25</v>
      </c>
      <c r="AG221" s="77">
        <v>64</v>
      </c>
      <c r="AH221" s="77">
        <v>33</v>
      </c>
      <c r="AI221" s="77">
        <v>21</v>
      </c>
      <c r="AJ221" s="77">
        <v>9</v>
      </c>
      <c r="AK221" s="77">
        <v>22</v>
      </c>
      <c r="AL221" s="77">
        <v>46</v>
      </c>
      <c r="AN221" s="5">
        <v>7</v>
      </c>
      <c r="AO221" s="5">
        <v>10</v>
      </c>
      <c r="AP221" s="5">
        <v>11</v>
      </c>
      <c r="AQ221" s="5">
        <v>4</v>
      </c>
      <c r="AR221" s="5">
        <v>11</v>
      </c>
      <c r="AS221" s="5">
        <v>6</v>
      </c>
      <c r="AT221" s="5">
        <v>3</v>
      </c>
      <c r="AU221" s="5">
        <v>1</v>
      </c>
      <c r="AV221" s="5">
        <v>3</v>
      </c>
      <c r="AW221" s="5">
        <v>8</v>
      </c>
      <c r="AX221"/>
      <c r="AY221"/>
      <c r="AZ221">
        <f aca="true" t="shared" si="192" ref="AZ221:AZ226">(AW221+2*AN221+AO221)/4</f>
        <v>8</v>
      </c>
      <c r="BA221">
        <f aca="true" t="shared" si="193" ref="BA221:BH226">(AN221+2*AO221+AP221)/4</f>
        <v>9.5</v>
      </c>
      <c r="BB221">
        <f t="shared" si="193"/>
        <v>9</v>
      </c>
      <c r="BC221">
        <f t="shared" si="193"/>
        <v>7.5</v>
      </c>
      <c r="BD221">
        <f t="shared" si="193"/>
        <v>8</v>
      </c>
      <c r="BE221">
        <f t="shared" si="193"/>
        <v>6.5</v>
      </c>
      <c r="BF221">
        <f t="shared" si="193"/>
        <v>3.25</v>
      </c>
      <c r="BG221">
        <f t="shared" si="193"/>
        <v>2</v>
      </c>
      <c r="BH221">
        <f t="shared" si="193"/>
        <v>3.75</v>
      </c>
      <c r="BI221">
        <f aca="true" t="shared" si="194" ref="BI221:BI226">(AV221+2*AW221+AN221)/4</f>
        <v>6.5</v>
      </c>
      <c r="BJ221"/>
      <c r="BL221" s="5">
        <v>11</v>
      </c>
      <c r="BM221" s="5">
        <v>16</v>
      </c>
      <c r="BN221" s="5">
        <v>15</v>
      </c>
      <c r="BO221" s="5">
        <v>7</v>
      </c>
      <c r="BP221" s="5">
        <v>17</v>
      </c>
      <c r="BQ221" s="5">
        <v>9</v>
      </c>
      <c r="BR221" s="5">
        <v>5</v>
      </c>
      <c r="BS221" s="5">
        <v>2</v>
      </c>
      <c r="BT221" s="5">
        <v>6</v>
      </c>
      <c r="BU221" s="5">
        <v>12</v>
      </c>
      <c r="BW221" t="s">
        <v>48</v>
      </c>
      <c r="BX221" t="s">
        <v>424</v>
      </c>
      <c r="BY221">
        <f aca="true" t="shared" si="195" ref="BY221:BY226">MAX(BL221:BU221)</f>
        <v>17</v>
      </c>
      <c r="BZ221">
        <f aca="true" t="shared" si="196" ref="BZ221:BZ226">MIN(BL221:BU221)</f>
        <v>2</v>
      </c>
      <c r="CA221" s="27">
        <f aca="true" t="shared" si="197" ref="CA221:CA226">(BY221-BZ221)/4+BZ221</f>
        <v>5.75</v>
      </c>
      <c r="CC221">
        <f aca="true" t="shared" si="198" ref="CC221:CL226">IF(BL221&gt;$CA221,1,0)</f>
        <v>1</v>
      </c>
      <c r="CD221">
        <f t="shared" si="198"/>
        <v>1</v>
      </c>
      <c r="CE221">
        <f t="shared" si="198"/>
        <v>1</v>
      </c>
      <c r="CF221">
        <f t="shared" si="198"/>
        <v>1</v>
      </c>
      <c r="CG221">
        <f t="shared" si="198"/>
        <v>1</v>
      </c>
      <c r="CH221">
        <f t="shared" si="198"/>
        <v>1</v>
      </c>
      <c r="CI221">
        <f t="shared" si="198"/>
        <v>0</v>
      </c>
      <c r="CJ221">
        <f t="shared" si="198"/>
        <v>0</v>
      </c>
      <c r="CK221">
        <f t="shared" si="198"/>
        <v>1</v>
      </c>
      <c r="CL221">
        <f t="shared" si="198"/>
        <v>1</v>
      </c>
      <c r="CM221" t="s">
        <v>47</v>
      </c>
      <c r="DC221" s="8" t="s">
        <v>51</v>
      </c>
      <c r="DD221" t="s">
        <v>47</v>
      </c>
      <c r="DE221" s="53">
        <v>469</v>
      </c>
      <c r="DF221" s="74"/>
      <c r="DG221" s="53"/>
      <c r="DH221" s="53"/>
      <c r="DI221" s="53"/>
      <c r="DJ221" s="53"/>
      <c r="DK221" s="53"/>
      <c r="DL221" s="53"/>
    </row>
    <row r="222" spans="1:116" s="5" customFormat="1" ht="12.75">
      <c r="A222" s="53">
        <v>29</v>
      </c>
      <c r="B222" s="74">
        <v>469</v>
      </c>
      <c r="C222" t="s">
        <v>45</v>
      </c>
      <c r="D222" s="5" t="s">
        <v>360</v>
      </c>
      <c r="E222" t="s">
        <v>47</v>
      </c>
      <c r="F222" s="53">
        <v>6.3</v>
      </c>
      <c r="G222" s="53">
        <v>0</v>
      </c>
      <c r="H222" s="74">
        <v>123</v>
      </c>
      <c r="I222" s="74">
        <v>28</v>
      </c>
      <c r="J222" s="77">
        <v>5.2</v>
      </c>
      <c r="K222" s="77">
        <v>5.2</v>
      </c>
      <c r="L222" s="74">
        <v>2</v>
      </c>
      <c r="M222" s="23">
        <f>(K222-F222)/F222</f>
        <v>-0.17460317460317454</v>
      </c>
      <c r="N222" s="91"/>
      <c r="O222" s="5">
        <v>11</v>
      </c>
      <c r="P222" s="11"/>
      <c r="Q222" s="74">
        <v>5</v>
      </c>
      <c r="R222" s="92"/>
      <c r="S222" s="77">
        <v>12.1</v>
      </c>
      <c r="T222" s="91"/>
      <c r="Z222" s="53"/>
      <c r="AA222" t="s">
        <v>47</v>
      </c>
      <c r="AC222" s="77">
        <v>4</v>
      </c>
      <c r="AD222" s="77">
        <v>13</v>
      </c>
      <c r="AE222" s="77">
        <v>28</v>
      </c>
      <c r="AF222" s="77">
        <v>14</v>
      </c>
      <c r="AG222" s="77">
        <v>19</v>
      </c>
      <c r="AH222" s="77">
        <v>15</v>
      </c>
      <c r="AI222" s="77">
        <v>11</v>
      </c>
      <c r="AJ222" s="77">
        <v>5</v>
      </c>
      <c r="AK222" s="77">
        <v>4</v>
      </c>
      <c r="AL222" s="77">
        <v>10</v>
      </c>
      <c r="AN222" s="77">
        <v>1</v>
      </c>
      <c r="AO222" s="77">
        <v>5</v>
      </c>
      <c r="AP222" s="77">
        <v>11</v>
      </c>
      <c r="AQ222" s="77">
        <v>5</v>
      </c>
      <c r="AR222" s="77">
        <v>7</v>
      </c>
      <c r="AS222" s="77">
        <v>6</v>
      </c>
      <c r="AT222" s="77">
        <v>4</v>
      </c>
      <c r="AU222" s="77">
        <v>2</v>
      </c>
      <c r="AV222" s="77">
        <v>1</v>
      </c>
      <c r="AW222" s="77">
        <v>4</v>
      </c>
      <c r="AX222"/>
      <c r="AY222"/>
      <c r="AZ222">
        <f t="shared" si="192"/>
        <v>2.75</v>
      </c>
      <c r="BA222">
        <f t="shared" si="193"/>
        <v>5.5</v>
      </c>
      <c r="BB222">
        <f t="shared" si="193"/>
        <v>8</v>
      </c>
      <c r="BC222">
        <f t="shared" si="193"/>
        <v>7</v>
      </c>
      <c r="BD222">
        <f t="shared" si="193"/>
        <v>6.25</v>
      </c>
      <c r="BE222">
        <f t="shared" si="193"/>
        <v>5.75</v>
      </c>
      <c r="BF222">
        <f t="shared" si="193"/>
        <v>4</v>
      </c>
      <c r="BG222">
        <f t="shared" si="193"/>
        <v>2.25</v>
      </c>
      <c r="BH222">
        <f t="shared" si="193"/>
        <v>2</v>
      </c>
      <c r="BI222">
        <f t="shared" si="194"/>
        <v>2.5</v>
      </c>
      <c r="BJ222"/>
      <c r="BL222" s="5">
        <v>3</v>
      </c>
      <c r="BM222" s="5">
        <v>11</v>
      </c>
      <c r="BN222" s="5">
        <v>23</v>
      </c>
      <c r="BO222" s="5">
        <v>11</v>
      </c>
      <c r="BP222" s="5">
        <v>15</v>
      </c>
      <c r="BQ222" s="5">
        <v>12</v>
      </c>
      <c r="BR222" s="5">
        <v>9</v>
      </c>
      <c r="BS222" s="5">
        <v>4</v>
      </c>
      <c r="BT222" s="5">
        <v>3</v>
      </c>
      <c r="BU222" s="5">
        <v>8</v>
      </c>
      <c r="BW222" t="s">
        <v>48</v>
      </c>
      <c r="BX222" t="s">
        <v>424</v>
      </c>
      <c r="BY222">
        <f t="shared" si="195"/>
        <v>23</v>
      </c>
      <c r="BZ222">
        <f t="shared" si="196"/>
        <v>3</v>
      </c>
      <c r="CA222" s="27">
        <f t="shared" si="197"/>
        <v>8</v>
      </c>
      <c r="CC222">
        <f t="shared" si="198"/>
        <v>0</v>
      </c>
      <c r="CD222">
        <f t="shared" si="198"/>
        <v>1</v>
      </c>
      <c r="CE222">
        <f t="shared" si="198"/>
        <v>1</v>
      </c>
      <c r="CF222">
        <f t="shared" si="198"/>
        <v>1</v>
      </c>
      <c r="CG222">
        <f t="shared" si="198"/>
        <v>1</v>
      </c>
      <c r="CH222">
        <f t="shared" si="198"/>
        <v>1</v>
      </c>
      <c r="CI222">
        <f t="shared" si="198"/>
        <v>1</v>
      </c>
      <c r="CJ222">
        <f t="shared" si="198"/>
        <v>0</v>
      </c>
      <c r="CK222">
        <f t="shared" si="198"/>
        <v>0</v>
      </c>
      <c r="CL222">
        <f t="shared" si="198"/>
        <v>0</v>
      </c>
      <c r="CM222" t="s">
        <v>47</v>
      </c>
      <c r="DC222" s="8">
        <v>469</v>
      </c>
      <c r="DD222" t="s">
        <v>47</v>
      </c>
      <c r="DE222" s="74">
        <v>469</v>
      </c>
      <c r="DF222" s="74"/>
      <c r="DG222" s="53"/>
      <c r="DH222" s="53"/>
      <c r="DI222" s="53"/>
      <c r="DJ222" s="53"/>
      <c r="DK222" s="53"/>
      <c r="DL222" s="53"/>
    </row>
    <row r="223" spans="1:116" s="5" customFormat="1" ht="12.75">
      <c r="A223" s="53">
        <v>29</v>
      </c>
      <c r="B223" s="53">
        <v>469</v>
      </c>
      <c r="C223" t="s">
        <v>45</v>
      </c>
      <c r="D223" s="5" t="s">
        <v>361</v>
      </c>
      <c r="E223" t="s">
        <v>47</v>
      </c>
      <c r="F223" s="53">
        <v>9</v>
      </c>
      <c r="G223" s="53">
        <v>0.3</v>
      </c>
      <c r="H223" s="74">
        <v>317</v>
      </c>
      <c r="I223" s="74">
        <v>54</v>
      </c>
      <c r="J223" s="77">
        <v>7.1</v>
      </c>
      <c r="K223" s="77">
        <v>7.1</v>
      </c>
      <c r="L223" s="74">
        <v>1</v>
      </c>
      <c r="M223" s="23">
        <f>(K223-F223)/F223</f>
        <v>-0.21111111111111114</v>
      </c>
      <c r="N223" s="91"/>
      <c r="O223" s="5">
        <v>11</v>
      </c>
      <c r="P223" s="11"/>
      <c r="Q223" s="74">
        <v>3</v>
      </c>
      <c r="R223" s="92"/>
      <c r="S223" s="77">
        <v>8.7</v>
      </c>
      <c r="T223" s="91"/>
      <c r="U223" s="77"/>
      <c r="Z223" s="53"/>
      <c r="AA223" t="s">
        <v>47</v>
      </c>
      <c r="AC223" s="77">
        <v>27</v>
      </c>
      <c r="AD223" s="77">
        <v>38</v>
      </c>
      <c r="AE223" s="77">
        <v>51</v>
      </c>
      <c r="AF223" s="77">
        <v>29</v>
      </c>
      <c r="AG223" s="77">
        <v>41</v>
      </c>
      <c r="AH223" s="77">
        <v>35</v>
      </c>
      <c r="AI223" s="77">
        <v>14</v>
      </c>
      <c r="AJ223" s="77">
        <v>9</v>
      </c>
      <c r="AK223" s="77">
        <v>26</v>
      </c>
      <c r="AL223" s="77">
        <v>47</v>
      </c>
      <c r="AN223" s="77">
        <v>6</v>
      </c>
      <c r="AO223" s="77">
        <v>8</v>
      </c>
      <c r="AP223" s="77">
        <v>11</v>
      </c>
      <c r="AQ223" s="77">
        <v>6</v>
      </c>
      <c r="AR223" s="77">
        <v>9</v>
      </c>
      <c r="AS223" s="77">
        <v>7</v>
      </c>
      <c r="AT223" s="77">
        <v>3</v>
      </c>
      <c r="AU223" s="77">
        <v>1</v>
      </c>
      <c r="AV223" s="77">
        <v>5</v>
      </c>
      <c r="AW223" s="77">
        <v>10</v>
      </c>
      <c r="AX223"/>
      <c r="AY223"/>
      <c r="AZ223">
        <f t="shared" si="192"/>
        <v>7.5</v>
      </c>
      <c r="BA223">
        <f t="shared" si="193"/>
        <v>8.25</v>
      </c>
      <c r="BB223">
        <f t="shared" si="193"/>
        <v>9</v>
      </c>
      <c r="BC223">
        <f t="shared" si="193"/>
        <v>8</v>
      </c>
      <c r="BD223">
        <f t="shared" si="193"/>
        <v>7.75</v>
      </c>
      <c r="BE223">
        <f t="shared" si="193"/>
        <v>6.5</v>
      </c>
      <c r="BF223">
        <f t="shared" si="193"/>
        <v>3.5</v>
      </c>
      <c r="BG223">
        <f t="shared" si="193"/>
        <v>2.5</v>
      </c>
      <c r="BH223">
        <f t="shared" si="193"/>
        <v>5.25</v>
      </c>
      <c r="BI223">
        <f t="shared" si="194"/>
        <v>7.75</v>
      </c>
      <c r="BJ223"/>
      <c r="BL223" s="5">
        <v>9</v>
      </c>
      <c r="BM223" s="5">
        <v>12</v>
      </c>
      <c r="BN223" s="5">
        <v>16</v>
      </c>
      <c r="BO223" s="5">
        <v>9</v>
      </c>
      <c r="BP223" s="5">
        <v>13</v>
      </c>
      <c r="BQ223" s="5">
        <v>11</v>
      </c>
      <c r="BR223" s="5">
        <v>4</v>
      </c>
      <c r="BS223" s="5">
        <v>3</v>
      </c>
      <c r="BT223" s="5">
        <v>8</v>
      </c>
      <c r="BU223" s="5">
        <v>15</v>
      </c>
      <c r="BW223" t="s">
        <v>48</v>
      </c>
      <c r="BX223" t="s">
        <v>424</v>
      </c>
      <c r="BY223">
        <f t="shared" si="195"/>
        <v>16</v>
      </c>
      <c r="BZ223">
        <f t="shared" si="196"/>
        <v>3</v>
      </c>
      <c r="CA223" s="27">
        <f t="shared" si="197"/>
        <v>6.25</v>
      </c>
      <c r="CC223">
        <f t="shared" si="198"/>
        <v>1</v>
      </c>
      <c r="CD223">
        <f t="shared" si="198"/>
        <v>1</v>
      </c>
      <c r="CE223">
        <f t="shared" si="198"/>
        <v>1</v>
      </c>
      <c r="CF223">
        <f t="shared" si="198"/>
        <v>1</v>
      </c>
      <c r="CG223">
        <f t="shared" si="198"/>
        <v>1</v>
      </c>
      <c r="CH223">
        <f t="shared" si="198"/>
        <v>1</v>
      </c>
      <c r="CI223">
        <f t="shared" si="198"/>
        <v>0</v>
      </c>
      <c r="CJ223">
        <f t="shared" si="198"/>
        <v>0</v>
      </c>
      <c r="CK223">
        <f t="shared" si="198"/>
        <v>1</v>
      </c>
      <c r="CL223">
        <f t="shared" si="198"/>
        <v>1</v>
      </c>
      <c r="CM223" t="s">
        <v>47</v>
      </c>
      <c r="CN223" s="5" t="s">
        <v>60</v>
      </c>
      <c r="CO223">
        <f>MAX(AZ223:BI223)</f>
        <v>9</v>
      </c>
      <c r="CP223">
        <f>MIN(AZ223:BI223)</f>
        <v>2.5</v>
      </c>
      <c r="CQ223" s="27">
        <f>(CO223-CP223)/4+CP223</f>
        <v>4.125</v>
      </c>
      <c r="CR223"/>
      <c r="CS223">
        <f aca="true" t="shared" si="199" ref="CS223:DB226">IF(AZ223&gt;$CQ223,1,0)</f>
        <v>1</v>
      </c>
      <c r="CT223">
        <f t="shared" si="199"/>
        <v>1</v>
      </c>
      <c r="CU223">
        <f t="shared" si="199"/>
        <v>1</v>
      </c>
      <c r="CV223">
        <f t="shared" si="199"/>
        <v>1</v>
      </c>
      <c r="CW223">
        <f t="shared" si="199"/>
        <v>1</v>
      </c>
      <c r="CX223">
        <f t="shared" si="199"/>
        <v>1</v>
      </c>
      <c r="CY223">
        <f t="shared" si="199"/>
        <v>0</v>
      </c>
      <c r="CZ223">
        <f t="shared" si="199"/>
        <v>0</v>
      </c>
      <c r="DA223">
        <f t="shared" si="199"/>
        <v>1</v>
      </c>
      <c r="DB223">
        <f t="shared" si="199"/>
        <v>1</v>
      </c>
      <c r="DC223" s="8">
        <f t="shared" si="180"/>
        <v>8</v>
      </c>
      <c r="DD223" t="s">
        <v>47</v>
      </c>
      <c r="DE223" s="53">
        <v>469</v>
      </c>
      <c r="DF223" s="74"/>
      <c r="DG223" s="53"/>
      <c r="DH223" s="53"/>
      <c r="DI223" s="53"/>
      <c r="DJ223" s="53"/>
      <c r="DK223" s="53"/>
      <c r="DL223" s="53"/>
    </row>
    <row r="224" spans="1:116" s="5" customFormat="1" ht="12.75">
      <c r="A224" s="53">
        <v>29</v>
      </c>
      <c r="B224" s="74">
        <v>469</v>
      </c>
      <c r="C224" t="s">
        <v>45</v>
      </c>
      <c r="D224" s="5" t="s">
        <v>360</v>
      </c>
      <c r="E224" s="5" t="s">
        <v>396</v>
      </c>
      <c r="F224" s="53">
        <v>6.3</v>
      </c>
      <c r="G224" s="53">
        <v>0</v>
      </c>
      <c r="H224" s="74">
        <v>166</v>
      </c>
      <c r="I224" s="74">
        <v>20</v>
      </c>
      <c r="J224" s="77">
        <v>8.1</v>
      </c>
      <c r="K224" s="77">
        <v>8.1</v>
      </c>
      <c r="L224" s="74">
        <v>5</v>
      </c>
      <c r="M224" s="42" t="s">
        <v>51</v>
      </c>
      <c r="N224" s="28">
        <f>(K224-K223)/K223</f>
        <v>0.14084507042253522</v>
      </c>
      <c r="O224" s="5">
        <v>18</v>
      </c>
      <c r="P224" s="28">
        <f>(O224-O223)/O223</f>
        <v>0.6363636363636364</v>
      </c>
      <c r="Q224" s="74">
        <v>6</v>
      </c>
      <c r="R224" s="12">
        <v>2</v>
      </c>
      <c r="S224" s="77">
        <v>11.7</v>
      </c>
      <c r="T224" s="28">
        <f>(S224-S223)/S223</f>
        <v>0.3448275862068966</v>
      </c>
      <c r="W224" s="53">
        <v>0</v>
      </c>
      <c r="X224" s="38" t="s">
        <v>195</v>
      </c>
      <c r="Y224" s="53">
        <v>0</v>
      </c>
      <c r="Z224" s="53" t="s">
        <v>73</v>
      </c>
      <c r="AA224" s="5" t="s">
        <v>62</v>
      </c>
      <c r="AC224" s="77">
        <v>11</v>
      </c>
      <c r="AD224" s="77">
        <v>13</v>
      </c>
      <c r="AE224" s="77">
        <v>18</v>
      </c>
      <c r="AF224" s="77">
        <v>18</v>
      </c>
      <c r="AG224" s="77">
        <v>29</v>
      </c>
      <c r="AH224" s="77">
        <v>36</v>
      </c>
      <c r="AI224" s="77">
        <v>14</v>
      </c>
      <c r="AJ224" s="77">
        <v>6</v>
      </c>
      <c r="AK224" s="77">
        <v>11</v>
      </c>
      <c r="AL224" s="77">
        <v>10</v>
      </c>
      <c r="AN224" s="77">
        <v>6</v>
      </c>
      <c r="AO224" s="77">
        <v>7</v>
      </c>
      <c r="AP224" s="77">
        <v>10</v>
      </c>
      <c r="AQ224" s="77">
        <v>10</v>
      </c>
      <c r="AR224" s="77">
        <v>16</v>
      </c>
      <c r="AS224" s="77">
        <v>18</v>
      </c>
      <c r="AT224" s="77">
        <v>6</v>
      </c>
      <c r="AU224" s="77">
        <v>3</v>
      </c>
      <c r="AV224" s="77">
        <v>5</v>
      </c>
      <c r="AW224" s="77">
        <v>5</v>
      </c>
      <c r="AX224"/>
      <c r="AY224"/>
      <c r="AZ224">
        <f t="shared" si="192"/>
        <v>6</v>
      </c>
      <c r="BA224">
        <f t="shared" si="193"/>
        <v>7.5</v>
      </c>
      <c r="BB224">
        <f t="shared" si="193"/>
        <v>9.25</v>
      </c>
      <c r="BC224">
        <f t="shared" si="193"/>
        <v>11.5</v>
      </c>
      <c r="BD224">
        <f t="shared" si="193"/>
        <v>15</v>
      </c>
      <c r="BE224">
        <f t="shared" si="193"/>
        <v>14.5</v>
      </c>
      <c r="BF224">
        <f t="shared" si="193"/>
        <v>8.25</v>
      </c>
      <c r="BG224">
        <f t="shared" si="193"/>
        <v>4.25</v>
      </c>
      <c r="BH224">
        <f t="shared" si="193"/>
        <v>4.5</v>
      </c>
      <c r="BI224">
        <f t="shared" si="194"/>
        <v>5.25</v>
      </c>
      <c r="BJ224"/>
      <c r="BL224" s="5">
        <v>7</v>
      </c>
      <c r="BM224" s="5">
        <v>8</v>
      </c>
      <c r="BN224" s="5">
        <v>11</v>
      </c>
      <c r="BO224" s="5">
        <v>11</v>
      </c>
      <c r="BP224" s="5">
        <v>17</v>
      </c>
      <c r="BQ224" s="5">
        <v>22</v>
      </c>
      <c r="BR224" s="5">
        <v>8</v>
      </c>
      <c r="BS224" s="5">
        <v>4</v>
      </c>
      <c r="BT224" s="5">
        <v>7</v>
      </c>
      <c r="BU224" s="5">
        <v>6</v>
      </c>
      <c r="BW224" t="s">
        <v>48</v>
      </c>
      <c r="BX224" t="s">
        <v>424</v>
      </c>
      <c r="BY224">
        <f t="shared" si="195"/>
        <v>22</v>
      </c>
      <c r="BZ224">
        <f t="shared" si="196"/>
        <v>4</v>
      </c>
      <c r="CA224" s="27">
        <f t="shared" si="197"/>
        <v>8.5</v>
      </c>
      <c r="CC224">
        <f t="shared" si="198"/>
        <v>0</v>
      </c>
      <c r="CD224">
        <f t="shared" si="198"/>
        <v>0</v>
      </c>
      <c r="CE224">
        <f t="shared" si="198"/>
        <v>1</v>
      </c>
      <c r="CF224">
        <f t="shared" si="198"/>
        <v>1</v>
      </c>
      <c r="CG224">
        <f t="shared" si="198"/>
        <v>1</v>
      </c>
      <c r="CH224">
        <f t="shared" si="198"/>
        <v>1</v>
      </c>
      <c r="CI224">
        <f t="shared" si="198"/>
        <v>0</v>
      </c>
      <c r="CJ224">
        <f t="shared" si="198"/>
        <v>0</v>
      </c>
      <c r="CK224">
        <f t="shared" si="198"/>
        <v>0</v>
      </c>
      <c r="CL224">
        <f t="shared" si="198"/>
        <v>0</v>
      </c>
      <c r="CM224" s="5" t="s">
        <v>62</v>
      </c>
      <c r="CO224">
        <f>MAX(AZ224:BI224)</f>
        <v>15</v>
      </c>
      <c r="CP224">
        <f>MIN(AZ224:BI224)</f>
        <v>4.25</v>
      </c>
      <c r="CQ224" s="27">
        <f>(CO224-CP224)/4+CP224</f>
        <v>6.9375</v>
      </c>
      <c r="CR224"/>
      <c r="CS224">
        <f t="shared" si="199"/>
        <v>0</v>
      </c>
      <c r="CT224">
        <f t="shared" si="199"/>
        <v>1</v>
      </c>
      <c r="CU224">
        <f t="shared" si="199"/>
        <v>1</v>
      </c>
      <c r="CV224">
        <f t="shared" si="199"/>
        <v>1</v>
      </c>
      <c r="CW224">
        <f t="shared" si="199"/>
        <v>1</v>
      </c>
      <c r="CX224">
        <f t="shared" si="199"/>
        <v>1</v>
      </c>
      <c r="CY224">
        <f t="shared" si="199"/>
        <v>1</v>
      </c>
      <c r="CZ224">
        <f t="shared" si="199"/>
        <v>0</v>
      </c>
      <c r="DA224">
        <f t="shared" si="199"/>
        <v>0</v>
      </c>
      <c r="DB224">
        <f t="shared" si="199"/>
        <v>0</v>
      </c>
      <c r="DC224" s="8">
        <f t="shared" si="180"/>
        <v>6</v>
      </c>
      <c r="DD224" s="5" t="s">
        <v>62</v>
      </c>
      <c r="DE224" s="74">
        <v>469</v>
      </c>
      <c r="DF224" s="74"/>
      <c r="DG224" s="53"/>
      <c r="DH224" s="53"/>
      <c r="DI224" s="53"/>
      <c r="DJ224" s="53"/>
      <c r="DK224" s="53"/>
      <c r="DL224" s="53"/>
    </row>
    <row r="225" spans="1:116" s="5" customFormat="1" ht="12.75">
      <c r="A225" s="53">
        <v>29</v>
      </c>
      <c r="B225" s="74">
        <v>469</v>
      </c>
      <c r="C225" t="s">
        <v>45</v>
      </c>
      <c r="D225" s="5" t="s">
        <v>359</v>
      </c>
      <c r="E225" s="5" t="s">
        <v>393</v>
      </c>
      <c r="F225" s="53">
        <v>23.4</v>
      </c>
      <c r="G225" s="53">
        <v>3.1</v>
      </c>
      <c r="H225" s="74">
        <v>762</v>
      </c>
      <c r="I225" s="74">
        <v>62</v>
      </c>
      <c r="J225" s="8">
        <f>AVERAGE(J221:J224)</f>
        <v>6.800000000000001</v>
      </c>
      <c r="K225" s="77">
        <v>15.4</v>
      </c>
      <c r="L225" s="74">
        <v>12</v>
      </c>
      <c r="M225" s="77"/>
      <c r="N225" s="28">
        <f>(K225-K223)/K223</f>
        <v>1.1690140845070425</v>
      </c>
      <c r="O225" s="5">
        <v>27</v>
      </c>
      <c r="P225" s="28">
        <f>(O225-O223)/O223</f>
        <v>1.4545454545454546</v>
      </c>
      <c r="Q225" s="74">
        <v>3</v>
      </c>
      <c r="R225" s="12">
        <v>0</v>
      </c>
      <c r="S225" s="77">
        <v>14.6</v>
      </c>
      <c r="T225" s="28">
        <f>(S225-S223)/S223</f>
        <v>0.67816091954023</v>
      </c>
      <c r="W225" s="38" t="s">
        <v>195</v>
      </c>
      <c r="X225" s="39" t="s">
        <v>197</v>
      </c>
      <c r="Y225" s="38" t="s">
        <v>195</v>
      </c>
      <c r="Z225" s="53">
        <v>0</v>
      </c>
      <c r="AA225" s="5" t="s">
        <v>393</v>
      </c>
      <c r="AC225" s="77">
        <v>28</v>
      </c>
      <c r="AD225" s="77">
        <v>75</v>
      </c>
      <c r="AE225" s="77">
        <v>152</v>
      </c>
      <c r="AF225" s="77">
        <v>126</v>
      </c>
      <c r="AG225" s="77">
        <v>127</v>
      </c>
      <c r="AH225" s="77">
        <v>123</v>
      </c>
      <c r="AI225" s="77">
        <v>68</v>
      </c>
      <c r="AJ225" s="77">
        <v>23</v>
      </c>
      <c r="AK225" s="77">
        <v>21</v>
      </c>
      <c r="AL225" s="77">
        <v>19</v>
      </c>
      <c r="AN225" s="5">
        <v>5</v>
      </c>
      <c r="AO225" s="5">
        <v>13</v>
      </c>
      <c r="AP225" s="5">
        <v>27</v>
      </c>
      <c r="AQ225" s="5">
        <v>22</v>
      </c>
      <c r="AR225" s="5">
        <v>22</v>
      </c>
      <c r="AS225" s="5">
        <v>21</v>
      </c>
      <c r="AT225" s="5">
        <v>11</v>
      </c>
      <c r="AU225" s="5">
        <v>3</v>
      </c>
      <c r="AV225" s="5">
        <v>3</v>
      </c>
      <c r="AW225" s="5">
        <v>3</v>
      </c>
      <c r="AX225"/>
      <c r="AY225"/>
      <c r="AZ225">
        <f t="shared" si="192"/>
        <v>6.5</v>
      </c>
      <c r="BA225">
        <f t="shared" si="193"/>
        <v>14.5</v>
      </c>
      <c r="BB225">
        <f t="shared" si="193"/>
        <v>22.25</v>
      </c>
      <c r="BC225">
        <f t="shared" si="193"/>
        <v>23.25</v>
      </c>
      <c r="BD225">
        <f t="shared" si="193"/>
        <v>21.75</v>
      </c>
      <c r="BE225">
        <f t="shared" si="193"/>
        <v>18.75</v>
      </c>
      <c r="BF225">
        <f t="shared" si="193"/>
        <v>11.5</v>
      </c>
      <c r="BG225">
        <f t="shared" si="193"/>
        <v>5</v>
      </c>
      <c r="BH225">
        <f t="shared" si="193"/>
        <v>3</v>
      </c>
      <c r="BI225">
        <f t="shared" si="194"/>
        <v>3.5</v>
      </c>
      <c r="BJ225"/>
      <c r="BL225" s="5">
        <v>4</v>
      </c>
      <c r="BM225" s="5">
        <v>10</v>
      </c>
      <c r="BN225" s="5">
        <v>20</v>
      </c>
      <c r="BO225" s="5">
        <v>17</v>
      </c>
      <c r="BP225" s="5">
        <v>17</v>
      </c>
      <c r="BQ225" s="5">
        <v>16</v>
      </c>
      <c r="BR225" s="5">
        <v>9</v>
      </c>
      <c r="BS225" s="5">
        <v>3</v>
      </c>
      <c r="BT225" s="5">
        <v>3</v>
      </c>
      <c r="BU225" s="5">
        <v>2</v>
      </c>
      <c r="BW225" t="s">
        <v>48</v>
      </c>
      <c r="BX225" t="s">
        <v>424</v>
      </c>
      <c r="BY225">
        <f t="shared" si="195"/>
        <v>20</v>
      </c>
      <c r="BZ225">
        <f t="shared" si="196"/>
        <v>2</v>
      </c>
      <c r="CA225" s="27">
        <f t="shared" si="197"/>
        <v>6.5</v>
      </c>
      <c r="CC225">
        <f t="shared" si="198"/>
        <v>0</v>
      </c>
      <c r="CD225">
        <f t="shared" si="198"/>
        <v>1</v>
      </c>
      <c r="CE225">
        <f t="shared" si="198"/>
        <v>1</v>
      </c>
      <c r="CF225">
        <f t="shared" si="198"/>
        <v>1</v>
      </c>
      <c r="CG225">
        <f t="shared" si="198"/>
        <v>1</v>
      </c>
      <c r="CH225">
        <f t="shared" si="198"/>
        <v>1</v>
      </c>
      <c r="CI225">
        <f t="shared" si="198"/>
        <v>1</v>
      </c>
      <c r="CJ225">
        <f t="shared" si="198"/>
        <v>0</v>
      </c>
      <c r="CK225">
        <f t="shared" si="198"/>
        <v>0</v>
      </c>
      <c r="CL225">
        <f t="shared" si="198"/>
        <v>0</v>
      </c>
      <c r="CM225" s="5" t="s">
        <v>393</v>
      </c>
      <c r="CO225">
        <f>MAX(AZ225:BI225)</f>
        <v>23.25</v>
      </c>
      <c r="CP225">
        <f>MIN(AZ225:BI225)</f>
        <v>3</v>
      </c>
      <c r="CQ225" s="27">
        <f>(CO225-CP225)/4+CP225</f>
        <v>8.0625</v>
      </c>
      <c r="CR225"/>
      <c r="CS225">
        <f t="shared" si="199"/>
        <v>0</v>
      </c>
      <c r="CT225">
        <f t="shared" si="199"/>
        <v>1</v>
      </c>
      <c r="CU225">
        <f t="shared" si="199"/>
        <v>1</v>
      </c>
      <c r="CV225">
        <f t="shared" si="199"/>
        <v>1</v>
      </c>
      <c r="CW225">
        <f t="shared" si="199"/>
        <v>1</v>
      </c>
      <c r="CX225">
        <f t="shared" si="199"/>
        <v>1</v>
      </c>
      <c r="CY225">
        <f t="shared" si="199"/>
        <v>1</v>
      </c>
      <c r="CZ225">
        <f t="shared" si="199"/>
        <v>0</v>
      </c>
      <c r="DA225">
        <f t="shared" si="199"/>
        <v>0</v>
      </c>
      <c r="DB225">
        <f t="shared" si="199"/>
        <v>0</v>
      </c>
      <c r="DC225" s="8">
        <f t="shared" si="180"/>
        <v>6</v>
      </c>
      <c r="DD225" s="5" t="s">
        <v>393</v>
      </c>
      <c r="DE225" s="74">
        <v>469</v>
      </c>
      <c r="DF225" s="74"/>
      <c r="DG225" s="53"/>
      <c r="DH225" s="53"/>
      <c r="DI225" s="53"/>
      <c r="DJ225" s="53"/>
      <c r="DK225" s="53"/>
      <c r="DL225" s="53"/>
    </row>
    <row r="226" spans="1:116" s="5" customFormat="1" ht="12.75">
      <c r="A226" s="53">
        <v>29</v>
      </c>
      <c r="B226" s="74">
        <v>469</v>
      </c>
      <c r="C226" t="s">
        <v>45</v>
      </c>
      <c r="D226" s="5" t="s">
        <v>361</v>
      </c>
      <c r="E226" t="s">
        <v>394</v>
      </c>
      <c r="F226" s="74">
        <v>9</v>
      </c>
      <c r="G226" s="74">
        <v>0.3</v>
      </c>
      <c r="H226" s="74">
        <v>475</v>
      </c>
      <c r="I226" s="74">
        <v>43</v>
      </c>
      <c r="J226" s="74"/>
      <c r="K226" s="77">
        <v>13.2</v>
      </c>
      <c r="L226" s="74">
        <v>2</v>
      </c>
      <c r="M226" s="77"/>
      <c r="N226" s="28">
        <f>(K226-K223)/K223</f>
        <v>0.8591549295774648</v>
      </c>
      <c r="O226" s="5">
        <v>35</v>
      </c>
      <c r="P226" s="28">
        <f>(O226-O223)/O223</f>
        <v>2.1818181818181817</v>
      </c>
      <c r="Q226" s="74">
        <v>3</v>
      </c>
      <c r="R226" s="12">
        <v>0</v>
      </c>
      <c r="S226" s="77">
        <v>18.6</v>
      </c>
      <c r="T226" s="28">
        <f>(S226-S223)/S223</f>
        <v>1.137931034482759</v>
      </c>
      <c r="W226" s="5" t="s">
        <v>407</v>
      </c>
      <c r="X226" s="11" t="s">
        <v>211</v>
      </c>
      <c r="Y226" s="5" t="s">
        <v>407</v>
      </c>
      <c r="Z226" s="53">
        <v>0</v>
      </c>
      <c r="AA226" t="s">
        <v>394</v>
      </c>
      <c r="AC226" s="77">
        <v>13</v>
      </c>
      <c r="AD226" s="77">
        <v>61</v>
      </c>
      <c r="AE226" s="77">
        <v>124</v>
      </c>
      <c r="AF226" s="77">
        <v>79</v>
      </c>
      <c r="AG226" s="77">
        <v>75</v>
      </c>
      <c r="AH226" s="77">
        <v>66</v>
      </c>
      <c r="AI226" s="77">
        <v>23</v>
      </c>
      <c r="AJ226" s="77">
        <v>18</v>
      </c>
      <c r="AK226" s="77">
        <v>12</v>
      </c>
      <c r="AL226" s="77">
        <v>4</v>
      </c>
      <c r="AN226" s="77">
        <v>3</v>
      </c>
      <c r="AO226" s="77">
        <v>17</v>
      </c>
      <c r="AP226" s="77">
        <v>35</v>
      </c>
      <c r="AQ226" s="77">
        <v>22</v>
      </c>
      <c r="AR226" s="77">
        <v>20</v>
      </c>
      <c r="AS226" s="77">
        <v>18</v>
      </c>
      <c r="AT226" s="77">
        <v>6</v>
      </c>
      <c r="AU226" s="77">
        <v>5</v>
      </c>
      <c r="AV226" s="77">
        <v>3</v>
      </c>
      <c r="AW226" s="77">
        <v>1</v>
      </c>
      <c r="AX226"/>
      <c r="AY226"/>
      <c r="AZ226">
        <f t="shared" si="192"/>
        <v>6</v>
      </c>
      <c r="BA226">
        <f t="shared" si="193"/>
        <v>18</v>
      </c>
      <c r="BB226">
        <f t="shared" si="193"/>
        <v>27.25</v>
      </c>
      <c r="BC226">
        <f t="shared" si="193"/>
        <v>24.75</v>
      </c>
      <c r="BD226">
        <f t="shared" si="193"/>
        <v>20</v>
      </c>
      <c r="BE226">
        <f t="shared" si="193"/>
        <v>15.5</v>
      </c>
      <c r="BF226">
        <f t="shared" si="193"/>
        <v>8.75</v>
      </c>
      <c r="BG226">
        <f t="shared" si="193"/>
        <v>4.75</v>
      </c>
      <c r="BH226">
        <f t="shared" si="193"/>
        <v>3</v>
      </c>
      <c r="BI226">
        <f t="shared" si="194"/>
        <v>2</v>
      </c>
      <c r="BJ226"/>
      <c r="BL226" s="5">
        <v>3</v>
      </c>
      <c r="BM226" s="5">
        <v>13</v>
      </c>
      <c r="BN226" s="5">
        <v>26</v>
      </c>
      <c r="BO226" s="5">
        <v>17</v>
      </c>
      <c r="BP226" s="5">
        <v>16</v>
      </c>
      <c r="BQ226" s="5">
        <v>14</v>
      </c>
      <c r="BR226" s="5">
        <v>5</v>
      </c>
      <c r="BS226" s="5">
        <v>4</v>
      </c>
      <c r="BT226" s="5">
        <v>3</v>
      </c>
      <c r="BU226" s="5">
        <v>1</v>
      </c>
      <c r="BW226" t="s">
        <v>48</v>
      </c>
      <c r="BX226" t="s">
        <v>424</v>
      </c>
      <c r="BY226">
        <f t="shared" si="195"/>
        <v>26</v>
      </c>
      <c r="BZ226">
        <f t="shared" si="196"/>
        <v>1</v>
      </c>
      <c r="CA226" s="27">
        <f t="shared" si="197"/>
        <v>7.25</v>
      </c>
      <c r="CC226">
        <f t="shared" si="198"/>
        <v>0</v>
      </c>
      <c r="CD226">
        <f t="shared" si="198"/>
        <v>1</v>
      </c>
      <c r="CE226">
        <f t="shared" si="198"/>
        <v>1</v>
      </c>
      <c r="CF226">
        <f t="shared" si="198"/>
        <v>1</v>
      </c>
      <c r="CG226">
        <f t="shared" si="198"/>
        <v>1</v>
      </c>
      <c r="CH226">
        <f t="shared" si="198"/>
        <v>1</v>
      </c>
      <c r="CI226">
        <f t="shared" si="198"/>
        <v>0</v>
      </c>
      <c r="CJ226">
        <f t="shared" si="198"/>
        <v>0</v>
      </c>
      <c r="CK226">
        <f t="shared" si="198"/>
        <v>0</v>
      </c>
      <c r="CL226">
        <f t="shared" si="198"/>
        <v>0</v>
      </c>
      <c r="CM226" t="s">
        <v>394</v>
      </c>
      <c r="CO226">
        <f>MAX(AZ226:BI226)</f>
        <v>27.25</v>
      </c>
      <c r="CP226">
        <f>MIN(AZ226:BI226)</f>
        <v>2</v>
      </c>
      <c r="CQ226" s="27">
        <f>(CO226-CP226)/4+CP226</f>
        <v>8.3125</v>
      </c>
      <c r="CR226"/>
      <c r="CS226">
        <f t="shared" si="199"/>
        <v>0</v>
      </c>
      <c r="CT226">
        <f t="shared" si="199"/>
        <v>1</v>
      </c>
      <c r="CU226">
        <f t="shared" si="199"/>
        <v>1</v>
      </c>
      <c r="CV226">
        <f t="shared" si="199"/>
        <v>1</v>
      </c>
      <c r="CW226">
        <f t="shared" si="199"/>
        <v>1</v>
      </c>
      <c r="CX226">
        <f t="shared" si="199"/>
        <v>1</v>
      </c>
      <c r="CY226">
        <f t="shared" si="199"/>
        <v>1</v>
      </c>
      <c r="CZ226">
        <f t="shared" si="199"/>
        <v>0</v>
      </c>
      <c r="DA226">
        <f t="shared" si="199"/>
        <v>0</v>
      </c>
      <c r="DB226">
        <f t="shared" si="199"/>
        <v>0</v>
      </c>
      <c r="DC226" s="8">
        <f t="shared" si="180"/>
        <v>6</v>
      </c>
      <c r="DD226" t="s">
        <v>394</v>
      </c>
      <c r="DE226" s="74">
        <v>469</v>
      </c>
      <c r="DF226" s="74"/>
      <c r="DG226" s="53"/>
      <c r="DH226" s="53"/>
      <c r="DI226" s="53"/>
      <c r="DJ226" s="53"/>
      <c r="DK226" s="53"/>
      <c r="DL226" s="53"/>
    </row>
    <row r="227" spans="1:116" s="5" customFormat="1" ht="12.75">
      <c r="A227" s="33"/>
      <c r="B227" s="33"/>
      <c r="C227" s="3"/>
      <c r="D227" s="3"/>
      <c r="E227" s="3"/>
      <c r="F227" s="33"/>
      <c r="G227" s="33"/>
      <c r="H227" s="33"/>
      <c r="I227" s="33"/>
      <c r="J227" s="33"/>
      <c r="K227" s="3"/>
      <c r="L227" s="33"/>
      <c r="M227" s="3"/>
      <c r="N227" s="88"/>
      <c r="O227" s="3" t="s">
        <v>51</v>
      </c>
      <c r="P227" s="88"/>
      <c r="Q227" s="33"/>
      <c r="R227" s="36"/>
      <c r="S227" s="3"/>
      <c r="T227" s="88"/>
      <c r="U227" s="3"/>
      <c r="V227" s="3"/>
      <c r="W227" s="3"/>
      <c r="X227" s="3"/>
      <c r="Y227" s="3"/>
      <c r="Z227" s="3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87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8" t="s">
        <v>51</v>
      </c>
      <c r="DD227" s="3"/>
      <c r="DE227" s="33"/>
      <c r="DF227" s="76"/>
      <c r="DG227" s="53"/>
      <c r="DH227" s="53"/>
      <c r="DI227" s="53"/>
      <c r="DJ227" s="53"/>
      <c r="DK227" s="53"/>
      <c r="DL227" s="53"/>
    </row>
    <row r="228" spans="1:116" s="5" customFormat="1" ht="12.75">
      <c r="A228" s="53"/>
      <c r="B228" s="53"/>
      <c r="F228" s="53"/>
      <c r="G228" s="53"/>
      <c r="H228" s="53"/>
      <c r="I228" s="53"/>
      <c r="J228" s="53"/>
      <c r="L228" s="53"/>
      <c r="N228" s="11"/>
      <c r="O228" s="5" t="s">
        <v>51</v>
      </c>
      <c r="P228" s="11"/>
      <c r="Q228" s="53"/>
      <c r="R228" s="57"/>
      <c r="T228" s="11"/>
      <c r="Z228" s="53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CA228" s="90"/>
      <c r="DC228" s="8" t="s">
        <v>51</v>
      </c>
      <c r="DE228" s="53"/>
      <c r="DF228" s="74"/>
      <c r="DG228" s="53"/>
      <c r="DH228" s="53"/>
      <c r="DI228" s="53"/>
      <c r="DJ228" s="53"/>
      <c r="DK228" s="53"/>
      <c r="DL228" s="53"/>
    </row>
    <row r="229" spans="1:116" s="5" customFormat="1" ht="12.75">
      <c r="A229" s="53">
        <v>30</v>
      </c>
      <c r="B229" s="53">
        <v>470</v>
      </c>
      <c r="C229" t="s">
        <v>45</v>
      </c>
      <c r="D229" s="5" t="s">
        <v>362</v>
      </c>
      <c r="E229" t="s">
        <v>47</v>
      </c>
      <c r="F229" s="53">
        <v>0</v>
      </c>
      <c r="G229" s="53">
        <v>0</v>
      </c>
      <c r="H229" s="74">
        <v>104</v>
      </c>
      <c r="I229" s="74">
        <v>46</v>
      </c>
      <c r="J229" s="74"/>
      <c r="K229" s="77">
        <v>3.5</v>
      </c>
      <c r="L229" s="74">
        <v>4</v>
      </c>
      <c r="M229" s="23" t="e">
        <f>(K229-F229)/F229</f>
        <v>#DIV/0!</v>
      </c>
      <c r="N229" s="91"/>
      <c r="O229" s="5">
        <v>8</v>
      </c>
      <c r="P229" s="11"/>
      <c r="Q229" s="74">
        <v>4</v>
      </c>
      <c r="R229" s="92"/>
      <c r="S229" s="77">
        <v>18.7</v>
      </c>
      <c r="T229" s="91"/>
      <c r="Z229" s="53"/>
      <c r="AA229" t="s">
        <v>47</v>
      </c>
      <c r="AC229" s="77">
        <v>13</v>
      </c>
      <c r="AD229" s="77">
        <v>14</v>
      </c>
      <c r="AE229" s="77">
        <v>14</v>
      </c>
      <c r="AF229" s="77">
        <v>30</v>
      </c>
      <c r="AG229" s="77">
        <v>11</v>
      </c>
      <c r="AH229" s="77">
        <v>5</v>
      </c>
      <c r="AI229" s="77">
        <v>3</v>
      </c>
      <c r="AJ229" s="77">
        <v>0</v>
      </c>
      <c r="AK229" s="77">
        <v>4</v>
      </c>
      <c r="AL229" s="77">
        <v>10</v>
      </c>
      <c r="AN229" s="77">
        <v>3</v>
      </c>
      <c r="AO229" s="77">
        <v>4</v>
      </c>
      <c r="AP229" s="77">
        <v>4</v>
      </c>
      <c r="AQ229" s="77">
        <v>8</v>
      </c>
      <c r="AR229" s="77">
        <v>2</v>
      </c>
      <c r="AS229" s="77">
        <v>1</v>
      </c>
      <c r="AT229" s="77">
        <v>0</v>
      </c>
      <c r="AU229" s="77">
        <v>0</v>
      </c>
      <c r="AV229" s="77">
        <v>1</v>
      </c>
      <c r="AW229" s="77">
        <v>2</v>
      </c>
      <c r="AX229"/>
      <c r="AY229"/>
      <c r="AZ229">
        <f aca="true" t="shared" si="200" ref="AZ229:AZ236">(AW229+2*AN229+AO229)/4</f>
        <v>3</v>
      </c>
      <c r="BA229">
        <f aca="true" t="shared" si="201" ref="BA229:BH236">(AN229+2*AO229+AP229)/4</f>
        <v>3.75</v>
      </c>
      <c r="BB229">
        <f t="shared" si="201"/>
        <v>5</v>
      </c>
      <c r="BC229">
        <f t="shared" si="201"/>
        <v>5.5</v>
      </c>
      <c r="BD229">
        <f t="shared" si="201"/>
        <v>3.25</v>
      </c>
      <c r="BE229">
        <f t="shared" si="201"/>
        <v>1</v>
      </c>
      <c r="BF229">
        <f t="shared" si="201"/>
        <v>0.25</v>
      </c>
      <c r="BG229">
        <f t="shared" si="201"/>
        <v>0.25</v>
      </c>
      <c r="BH229">
        <f t="shared" si="201"/>
        <v>1</v>
      </c>
      <c r="BI229">
        <f aca="true" t="shared" si="202" ref="BI229:BI236">(AV229+2*AW229+AN229)/4</f>
        <v>2</v>
      </c>
      <c r="BJ229"/>
      <c r="BL229" s="5">
        <v>13</v>
      </c>
      <c r="BM229" s="5">
        <v>13</v>
      </c>
      <c r="BN229" s="5">
        <v>13</v>
      </c>
      <c r="BO229" s="5">
        <v>29</v>
      </c>
      <c r="BP229" s="5">
        <v>11</v>
      </c>
      <c r="BQ229" s="5">
        <v>5</v>
      </c>
      <c r="BR229" s="5">
        <v>3</v>
      </c>
      <c r="BS229" s="5">
        <v>0</v>
      </c>
      <c r="BT229" s="5">
        <v>4</v>
      </c>
      <c r="BU229" s="5">
        <v>10</v>
      </c>
      <c r="BW229" t="s">
        <v>48</v>
      </c>
      <c r="BX229" s="5" t="s">
        <v>101</v>
      </c>
      <c r="BY229">
        <f aca="true" t="shared" si="203" ref="BY229:BY236">MAX(BL229:BU229)</f>
        <v>29</v>
      </c>
      <c r="BZ229">
        <f aca="true" t="shared" si="204" ref="BZ229:BZ236">MIN(BL229:BU229)</f>
        <v>0</v>
      </c>
      <c r="CA229" s="27">
        <f aca="true" t="shared" si="205" ref="CA229:CA236">(BY229-BZ229)/4+BZ229</f>
        <v>7.25</v>
      </c>
      <c r="CC229">
        <f aca="true" t="shared" si="206" ref="CC229:CL236">IF(BL229&gt;$CA229,1,0)</f>
        <v>1</v>
      </c>
      <c r="CD229">
        <f t="shared" si="206"/>
        <v>1</v>
      </c>
      <c r="CE229">
        <f t="shared" si="206"/>
        <v>1</v>
      </c>
      <c r="CF229">
        <f t="shared" si="206"/>
        <v>1</v>
      </c>
      <c r="CG229">
        <f t="shared" si="206"/>
        <v>1</v>
      </c>
      <c r="CH229">
        <f t="shared" si="206"/>
        <v>0</v>
      </c>
      <c r="CI229">
        <f t="shared" si="206"/>
        <v>0</v>
      </c>
      <c r="CJ229">
        <f t="shared" si="206"/>
        <v>0</v>
      </c>
      <c r="CK229">
        <f t="shared" si="206"/>
        <v>0</v>
      </c>
      <c r="CL229">
        <f t="shared" si="206"/>
        <v>1</v>
      </c>
      <c r="CM229" t="s">
        <v>47</v>
      </c>
      <c r="DC229" s="8" t="s">
        <v>51</v>
      </c>
      <c r="DD229" t="s">
        <v>47</v>
      </c>
      <c r="DE229" s="53">
        <v>470</v>
      </c>
      <c r="DF229" s="74"/>
      <c r="DG229" s="53"/>
      <c r="DH229" s="53"/>
      <c r="DI229" s="53"/>
      <c r="DJ229" s="53"/>
      <c r="DK229" s="53"/>
      <c r="DL229" s="53"/>
    </row>
    <row r="230" spans="1:121" s="5" customFormat="1" ht="12.75">
      <c r="A230" s="53">
        <v>30</v>
      </c>
      <c r="B230" s="53">
        <v>470</v>
      </c>
      <c r="C230" t="s">
        <v>45</v>
      </c>
      <c r="D230" s="5" t="s">
        <v>363</v>
      </c>
      <c r="E230" t="s">
        <v>47</v>
      </c>
      <c r="F230" s="53">
        <v>0</v>
      </c>
      <c r="G230" s="53">
        <v>0</v>
      </c>
      <c r="H230" s="74">
        <v>82</v>
      </c>
      <c r="I230" s="74">
        <v>52</v>
      </c>
      <c r="J230" s="74"/>
      <c r="K230" s="77">
        <v>2.2</v>
      </c>
      <c r="L230" s="74">
        <v>1</v>
      </c>
      <c r="M230" s="23" t="e">
        <f>(K230-F230)/F230</f>
        <v>#DIV/0!</v>
      </c>
      <c r="N230" s="91"/>
      <c r="O230" s="5">
        <v>6</v>
      </c>
      <c r="P230" s="11"/>
      <c r="Q230" s="74">
        <v>4</v>
      </c>
      <c r="R230" s="92"/>
      <c r="S230" s="77">
        <v>21</v>
      </c>
      <c r="T230" s="91"/>
      <c r="Z230" s="53"/>
      <c r="AA230" t="s">
        <v>47</v>
      </c>
      <c r="AC230" s="77">
        <v>3</v>
      </c>
      <c r="AD230" s="77">
        <v>16</v>
      </c>
      <c r="AE230" s="77">
        <v>14</v>
      </c>
      <c r="AF230" s="77">
        <v>25</v>
      </c>
      <c r="AG230" s="77">
        <v>8</v>
      </c>
      <c r="AH230" s="77">
        <v>0</v>
      </c>
      <c r="AI230" s="77">
        <v>0</v>
      </c>
      <c r="AJ230" s="77">
        <v>3</v>
      </c>
      <c r="AK230" s="77">
        <v>6</v>
      </c>
      <c r="AL230" s="77">
        <v>7</v>
      </c>
      <c r="AN230" s="5">
        <v>0</v>
      </c>
      <c r="AO230" s="5">
        <v>4</v>
      </c>
      <c r="AP230" s="5">
        <v>3</v>
      </c>
      <c r="AQ230" s="5">
        <v>6</v>
      </c>
      <c r="AR230" s="5">
        <v>2</v>
      </c>
      <c r="AS230" s="5">
        <v>0</v>
      </c>
      <c r="AT230" s="5">
        <v>0</v>
      </c>
      <c r="AU230" s="5">
        <v>0</v>
      </c>
      <c r="AV230" s="5">
        <v>1</v>
      </c>
      <c r="AW230" s="5">
        <v>1</v>
      </c>
      <c r="AX230"/>
      <c r="AY230"/>
      <c r="AZ230">
        <f t="shared" si="200"/>
        <v>1.25</v>
      </c>
      <c r="BA230">
        <f t="shared" si="201"/>
        <v>2.75</v>
      </c>
      <c r="BB230">
        <f t="shared" si="201"/>
        <v>4</v>
      </c>
      <c r="BC230">
        <f t="shared" si="201"/>
        <v>4.25</v>
      </c>
      <c r="BD230">
        <f t="shared" si="201"/>
        <v>2.5</v>
      </c>
      <c r="BE230">
        <f t="shared" si="201"/>
        <v>0.5</v>
      </c>
      <c r="BF230">
        <f t="shared" si="201"/>
        <v>0</v>
      </c>
      <c r="BG230">
        <f t="shared" si="201"/>
        <v>0.25</v>
      </c>
      <c r="BH230">
        <f t="shared" si="201"/>
        <v>0.75</v>
      </c>
      <c r="BI230">
        <f t="shared" si="202"/>
        <v>0.75</v>
      </c>
      <c r="BJ230"/>
      <c r="BL230" s="5">
        <v>4</v>
      </c>
      <c r="BM230" s="5">
        <v>20</v>
      </c>
      <c r="BN230" s="5">
        <v>17</v>
      </c>
      <c r="BO230" s="5">
        <v>30</v>
      </c>
      <c r="BP230" s="5">
        <v>10</v>
      </c>
      <c r="BQ230" s="5">
        <v>0</v>
      </c>
      <c r="BR230" s="5">
        <v>0</v>
      </c>
      <c r="BS230" s="5">
        <v>4</v>
      </c>
      <c r="BT230" s="5">
        <v>7</v>
      </c>
      <c r="BU230" s="5">
        <v>9</v>
      </c>
      <c r="BW230" t="s">
        <v>48</v>
      </c>
      <c r="BX230" s="5" t="s">
        <v>101</v>
      </c>
      <c r="BY230">
        <f t="shared" si="203"/>
        <v>30</v>
      </c>
      <c r="BZ230">
        <f t="shared" si="204"/>
        <v>0</v>
      </c>
      <c r="CA230" s="27">
        <f t="shared" si="205"/>
        <v>7.5</v>
      </c>
      <c r="CC230">
        <f t="shared" si="206"/>
        <v>0</v>
      </c>
      <c r="CD230">
        <f t="shared" si="206"/>
        <v>1</v>
      </c>
      <c r="CE230">
        <f t="shared" si="206"/>
        <v>1</v>
      </c>
      <c r="CF230">
        <f t="shared" si="206"/>
        <v>1</v>
      </c>
      <c r="CG230">
        <f t="shared" si="206"/>
        <v>1</v>
      </c>
      <c r="CH230">
        <f t="shared" si="206"/>
        <v>0</v>
      </c>
      <c r="CI230">
        <f t="shared" si="206"/>
        <v>0</v>
      </c>
      <c r="CJ230">
        <f t="shared" si="206"/>
        <v>0</v>
      </c>
      <c r="CK230">
        <f t="shared" si="206"/>
        <v>0</v>
      </c>
      <c r="CL230">
        <f t="shared" si="206"/>
        <v>1</v>
      </c>
      <c r="CM230" t="s">
        <v>47</v>
      </c>
      <c r="DC230" s="8">
        <v>470</v>
      </c>
      <c r="DD230" t="s">
        <v>47</v>
      </c>
      <c r="DE230" s="53">
        <v>470</v>
      </c>
      <c r="DF230" s="74"/>
      <c r="DG230" s="53"/>
      <c r="DH230" s="53"/>
      <c r="DI230" s="53"/>
      <c r="DJ230" s="53"/>
      <c r="DK230" s="53"/>
      <c r="DL230" s="53"/>
      <c r="DP230" s="53"/>
      <c r="DQ230" s="55"/>
    </row>
    <row r="231" spans="1:121" s="5" customFormat="1" ht="12.75">
      <c r="A231" s="53">
        <v>30</v>
      </c>
      <c r="B231" s="8">
        <v>470</v>
      </c>
      <c r="C231" t="s">
        <v>45</v>
      </c>
      <c r="D231" t="s">
        <v>100</v>
      </c>
      <c r="E231" t="s">
        <v>47</v>
      </c>
      <c r="F231" s="8">
        <v>0</v>
      </c>
      <c r="G231" s="8">
        <v>0</v>
      </c>
      <c r="H231" s="8">
        <v>105</v>
      </c>
      <c r="I231" s="8">
        <v>43</v>
      </c>
      <c r="J231" s="8"/>
      <c r="K231">
        <v>3.2</v>
      </c>
      <c r="L231" s="8">
        <v>1</v>
      </c>
      <c r="M231" s="23" t="e">
        <f>(K231-F231)/F231</f>
        <v>#DIV/0!</v>
      </c>
      <c r="N231" s="40"/>
      <c r="O231">
        <v>9</v>
      </c>
      <c r="P231" s="40"/>
      <c r="Q231" s="8">
        <v>4</v>
      </c>
      <c r="R231" s="12"/>
      <c r="S231">
        <v>23.3</v>
      </c>
      <c r="T231" s="40"/>
      <c r="U231"/>
      <c r="V231"/>
      <c r="W231"/>
      <c r="X231"/>
      <c r="Y231"/>
      <c r="Z231" s="8"/>
      <c r="AA231" t="s">
        <v>47</v>
      </c>
      <c r="AB231"/>
      <c r="AC231">
        <v>10</v>
      </c>
      <c r="AD231">
        <v>17</v>
      </c>
      <c r="AE231">
        <v>24</v>
      </c>
      <c r="AF231">
        <v>33</v>
      </c>
      <c r="AG231">
        <v>8</v>
      </c>
      <c r="AH231">
        <v>0</v>
      </c>
      <c r="AI231">
        <v>0</v>
      </c>
      <c r="AJ231">
        <v>0</v>
      </c>
      <c r="AK231">
        <v>1</v>
      </c>
      <c r="AL231">
        <v>12</v>
      </c>
      <c r="AM231"/>
      <c r="AN231">
        <v>3</v>
      </c>
      <c r="AO231">
        <v>5</v>
      </c>
      <c r="AP231">
        <v>7</v>
      </c>
      <c r="AQ231">
        <v>9</v>
      </c>
      <c r="AR231">
        <v>2</v>
      </c>
      <c r="AS231">
        <v>0</v>
      </c>
      <c r="AT231">
        <v>0</v>
      </c>
      <c r="AU231">
        <v>0</v>
      </c>
      <c r="AV231">
        <v>0</v>
      </c>
      <c r="AW231">
        <v>3</v>
      </c>
      <c r="AX231"/>
      <c r="AY231"/>
      <c r="AZ231">
        <f t="shared" si="200"/>
        <v>3.5</v>
      </c>
      <c r="BA231">
        <f t="shared" si="201"/>
        <v>5</v>
      </c>
      <c r="BB231">
        <f t="shared" si="201"/>
        <v>7</v>
      </c>
      <c r="BC231">
        <f t="shared" si="201"/>
        <v>6.75</v>
      </c>
      <c r="BD231">
        <f t="shared" si="201"/>
        <v>3.25</v>
      </c>
      <c r="BE231">
        <f t="shared" si="201"/>
        <v>0.5</v>
      </c>
      <c r="BF231">
        <f t="shared" si="201"/>
        <v>0</v>
      </c>
      <c r="BG231">
        <f t="shared" si="201"/>
        <v>0</v>
      </c>
      <c r="BH231">
        <f t="shared" si="201"/>
        <v>0.75</v>
      </c>
      <c r="BI231">
        <f t="shared" si="202"/>
        <v>2.25</v>
      </c>
      <c r="BJ231"/>
      <c r="BK231"/>
      <c r="BL231">
        <v>10</v>
      </c>
      <c r="BM231">
        <v>16</v>
      </c>
      <c r="BN231">
        <v>23</v>
      </c>
      <c r="BO231">
        <v>31</v>
      </c>
      <c r="BP231">
        <v>8</v>
      </c>
      <c r="BQ231">
        <v>0</v>
      </c>
      <c r="BR231">
        <v>0</v>
      </c>
      <c r="BS231">
        <v>0</v>
      </c>
      <c r="BT231">
        <v>1</v>
      </c>
      <c r="BU231">
        <v>11</v>
      </c>
      <c r="BV231"/>
      <c r="BW231" t="s">
        <v>48</v>
      </c>
      <c r="BX231" s="5" t="s">
        <v>101</v>
      </c>
      <c r="BY231">
        <f t="shared" si="203"/>
        <v>31</v>
      </c>
      <c r="BZ231">
        <f t="shared" si="204"/>
        <v>0</v>
      </c>
      <c r="CA231" s="27">
        <f t="shared" si="205"/>
        <v>7.75</v>
      </c>
      <c r="CB231"/>
      <c r="CC231">
        <f t="shared" si="206"/>
        <v>1</v>
      </c>
      <c r="CD231">
        <f t="shared" si="206"/>
        <v>1</v>
      </c>
      <c r="CE231">
        <f t="shared" si="206"/>
        <v>1</v>
      </c>
      <c r="CF231">
        <f t="shared" si="206"/>
        <v>1</v>
      </c>
      <c r="CG231">
        <f t="shared" si="206"/>
        <v>1</v>
      </c>
      <c r="CH231">
        <f t="shared" si="206"/>
        <v>0</v>
      </c>
      <c r="CI231">
        <f t="shared" si="206"/>
        <v>0</v>
      </c>
      <c r="CJ231">
        <f t="shared" si="206"/>
        <v>0</v>
      </c>
      <c r="CK231">
        <f t="shared" si="206"/>
        <v>0</v>
      </c>
      <c r="CL231">
        <f t="shared" si="206"/>
        <v>1</v>
      </c>
      <c r="CM231" t="s">
        <v>47</v>
      </c>
      <c r="CN231" t="s">
        <v>60</v>
      </c>
      <c r="CO231">
        <f aca="true" t="shared" si="207" ref="CO231:CO236">MAX(AZ231:BI231)</f>
        <v>7</v>
      </c>
      <c r="CP231">
        <f aca="true" t="shared" si="208" ref="CP231:CP236">MIN(AZ231:BI231)</f>
        <v>0</v>
      </c>
      <c r="CQ231" s="27">
        <f aca="true" t="shared" si="209" ref="CQ231:CQ236">(CO231-CP231)/4+CP231</f>
        <v>1.75</v>
      </c>
      <c r="CR231"/>
      <c r="CS231">
        <f aca="true" t="shared" si="210" ref="CS231:DB236">IF(AZ231&gt;$CQ231,1,0)</f>
        <v>1</v>
      </c>
      <c r="CT231">
        <f t="shared" si="210"/>
        <v>1</v>
      </c>
      <c r="CU231">
        <f t="shared" si="210"/>
        <v>1</v>
      </c>
      <c r="CV231">
        <f t="shared" si="210"/>
        <v>1</v>
      </c>
      <c r="CW231">
        <f t="shared" si="210"/>
        <v>1</v>
      </c>
      <c r="CX231">
        <f t="shared" si="210"/>
        <v>0</v>
      </c>
      <c r="CY231">
        <f t="shared" si="210"/>
        <v>0</v>
      </c>
      <c r="CZ231">
        <f t="shared" si="210"/>
        <v>0</v>
      </c>
      <c r="DA231">
        <f t="shared" si="210"/>
        <v>0</v>
      </c>
      <c r="DB231">
        <f t="shared" si="210"/>
        <v>1</v>
      </c>
      <c r="DC231" s="8">
        <f t="shared" si="180"/>
        <v>6</v>
      </c>
      <c r="DD231" t="s">
        <v>47</v>
      </c>
      <c r="DE231" s="8">
        <v>470</v>
      </c>
      <c r="DF231" s="103"/>
      <c r="DG231" s="53"/>
      <c r="DH231" s="53"/>
      <c r="DI231" s="53"/>
      <c r="DJ231" s="53"/>
      <c r="DK231" s="53"/>
      <c r="DL231" s="53"/>
      <c r="DP231" s="53"/>
      <c r="DQ231" s="55"/>
    </row>
    <row r="232" spans="1:116" s="5" customFormat="1" ht="12.75">
      <c r="A232" s="53">
        <v>30</v>
      </c>
      <c r="B232" s="8">
        <v>470</v>
      </c>
      <c r="C232" t="s">
        <v>45</v>
      </c>
      <c r="D232" t="s">
        <v>100</v>
      </c>
      <c r="E232" t="s">
        <v>131</v>
      </c>
      <c r="F232" s="8">
        <v>0</v>
      </c>
      <c r="G232" s="8">
        <v>0</v>
      </c>
      <c r="H232" s="8">
        <v>446</v>
      </c>
      <c r="I232" s="8">
        <v>67</v>
      </c>
      <c r="J232" s="8"/>
      <c r="K232">
        <v>8.1</v>
      </c>
      <c r="L232" s="8">
        <v>2</v>
      </c>
      <c r="M232"/>
      <c r="N232" s="28">
        <f>(K232-K231)/K231</f>
        <v>1.5312499999999998</v>
      </c>
      <c r="O232">
        <v>20</v>
      </c>
      <c r="P232" s="28">
        <f>(O232-O231)/O231</f>
        <v>1.2222222222222223</v>
      </c>
      <c r="Q232" s="8">
        <v>2</v>
      </c>
      <c r="R232" s="12">
        <v>2</v>
      </c>
      <c r="S232">
        <v>21.3</v>
      </c>
      <c r="T232" s="28">
        <f>(S232-S231)/S231</f>
        <v>-0.08583690987124463</v>
      </c>
      <c r="U232"/>
      <c r="V232"/>
      <c r="W232" s="38" t="s">
        <v>195</v>
      </c>
      <c r="X232" s="38" t="s">
        <v>195</v>
      </c>
      <c r="Y232" s="53">
        <v>0</v>
      </c>
      <c r="Z232" s="9" t="s">
        <v>425</v>
      </c>
      <c r="AA232" t="s">
        <v>131</v>
      </c>
      <c r="AB232"/>
      <c r="AC232">
        <v>63</v>
      </c>
      <c r="AD232">
        <v>110</v>
      </c>
      <c r="AE232">
        <v>101</v>
      </c>
      <c r="AF232">
        <v>83</v>
      </c>
      <c r="AG232">
        <v>28</v>
      </c>
      <c r="AH232">
        <v>8</v>
      </c>
      <c r="AI232">
        <v>4</v>
      </c>
      <c r="AJ232">
        <v>1</v>
      </c>
      <c r="AK232">
        <v>8</v>
      </c>
      <c r="AL232">
        <v>40</v>
      </c>
      <c r="AM232"/>
      <c r="AN232">
        <v>11</v>
      </c>
      <c r="AO232">
        <v>20</v>
      </c>
      <c r="AP232">
        <v>18</v>
      </c>
      <c r="AQ232">
        <v>15</v>
      </c>
      <c r="AR232">
        <v>4</v>
      </c>
      <c r="AS232">
        <v>1</v>
      </c>
      <c r="AT232">
        <v>0</v>
      </c>
      <c r="AU232">
        <v>0</v>
      </c>
      <c r="AV232">
        <v>1</v>
      </c>
      <c r="AW232">
        <v>7</v>
      </c>
      <c r="AX232"/>
      <c r="AY232"/>
      <c r="AZ232">
        <f t="shared" si="200"/>
        <v>12.25</v>
      </c>
      <c r="BA232">
        <f t="shared" si="201"/>
        <v>17.25</v>
      </c>
      <c r="BB232">
        <f t="shared" si="201"/>
        <v>17.75</v>
      </c>
      <c r="BC232">
        <f t="shared" si="201"/>
        <v>13</v>
      </c>
      <c r="BD232">
        <f t="shared" si="201"/>
        <v>6</v>
      </c>
      <c r="BE232">
        <f t="shared" si="201"/>
        <v>1.5</v>
      </c>
      <c r="BF232">
        <f t="shared" si="201"/>
        <v>0.25</v>
      </c>
      <c r="BG232">
        <f t="shared" si="201"/>
        <v>0.25</v>
      </c>
      <c r="BH232">
        <f t="shared" si="201"/>
        <v>2.25</v>
      </c>
      <c r="BI232">
        <f t="shared" si="202"/>
        <v>6.5</v>
      </c>
      <c r="BJ232"/>
      <c r="BK232"/>
      <c r="BL232">
        <v>14</v>
      </c>
      <c r="BM232">
        <v>25</v>
      </c>
      <c r="BN232">
        <v>23</v>
      </c>
      <c r="BO232">
        <v>19</v>
      </c>
      <c r="BP232">
        <v>6</v>
      </c>
      <c r="BQ232">
        <v>2</v>
      </c>
      <c r="BR232">
        <v>1</v>
      </c>
      <c r="BS232">
        <v>0</v>
      </c>
      <c r="BT232">
        <v>2</v>
      </c>
      <c r="BU232">
        <v>9</v>
      </c>
      <c r="BV232"/>
      <c r="BW232" t="s">
        <v>48</v>
      </c>
      <c r="BX232" s="5" t="s">
        <v>101</v>
      </c>
      <c r="BY232">
        <f t="shared" si="203"/>
        <v>25</v>
      </c>
      <c r="BZ232">
        <f t="shared" si="204"/>
        <v>0</v>
      </c>
      <c r="CA232" s="27">
        <f t="shared" si="205"/>
        <v>6.25</v>
      </c>
      <c r="CB232"/>
      <c r="CC232">
        <f t="shared" si="206"/>
        <v>1</v>
      </c>
      <c r="CD232">
        <f t="shared" si="206"/>
        <v>1</v>
      </c>
      <c r="CE232">
        <f t="shared" si="206"/>
        <v>1</v>
      </c>
      <c r="CF232">
        <f t="shared" si="206"/>
        <v>1</v>
      </c>
      <c r="CG232">
        <f t="shared" si="206"/>
        <v>0</v>
      </c>
      <c r="CH232">
        <f t="shared" si="206"/>
        <v>0</v>
      </c>
      <c r="CI232">
        <f t="shared" si="206"/>
        <v>0</v>
      </c>
      <c r="CJ232">
        <f t="shared" si="206"/>
        <v>0</v>
      </c>
      <c r="CK232">
        <f t="shared" si="206"/>
        <v>0</v>
      </c>
      <c r="CL232">
        <f t="shared" si="206"/>
        <v>1</v>
      </c>
      <c r="CM232" t="s">
        <v>131</v>
      </c>
      <c r="CN232"/>
      <c r="CO232">
        <f t="shared" si="207"/>
        <v>17.75</v>
      </c>
      <c r="CP232">
        <f t="shared" si="208"/>
        <v>0.25</v>
      </c>
      <c r="CQ232" s="27">
        <f t="shared" si="209"/>
        <v>4.625</v>
      </c>
      <c r="CR232"/>
      <c r="CS232">
        <f t="shared" si="210"/>
        <v>1</v>
      </c>
      <c r="CT232">
        <f t="shared" si="210"/>
        <v>1</v>
      </c>
      <c r="CU232">
        <f t="shared" si="210"/>
        <v>1</v>
      </c>
      <c r="CV232">
        <f t="shared" si="210"/>
        <v>1</v>
      </c>
      <c r="CW232">
        <f t="shared" si="210"/>
        <v>1</v>
      </c>
      <c r="CX232">
        <f t="shared" si="210"/>
        <v>0</v>
      </c>
      <c r="CY232">
        <f t="shared" si="210"/>
        <v>0</v>
      </c>
      <c r="CZ232">
        <f t="shared" si="210"/>
        <v>0</v>
      </c>
      <c r="DA232">
        <f t="shared" si="210"/>
        <v>0</v>
      </c>
      <c r="DB232">
        <f t="shared" si="210"/>
        <v>1</v>
      </c>
      <c r="DC232" s="8">
        <f t="shared" si="180"/>
        <v>6</v>
      </c>
      <c r="DD232" t="s">
        <v>131</v>
      </c>
      <c r="DE232" s="8">
        <v>470</v>
      </c>
      <c r="DF232" s="103"/>
      <c r="DG232" s="53"/>
      <c r="DH232" s="53"/>
      <c r="DI232" s="53"/>
      <c r="DJ232" s="53"/>
      <c r="DK232" s="53"/>
      <c r="DL232" s="53"/>
    </row>
    <row r="233" spans="1:116" s="5" customFormat="1" ht="12.75">
      <c r="A233" s="53">
        <v>30</v>
      </c>
      <c r="B233" s="74">
        <v>470</v>
      </c>
      <c r="C233" t="s">
        <v>45</v>
      </c>
      <c r="D233" s="5" t="s">
        <v>364</v>
      </c>
      <c r="E233" s="5" t="s">
        <v>395</v>
      </c>
      <c r="F233" s="53">
        <v>14.8</v>
      </c>
      <c r="G233" s="53">
        <v>21</v>
      </c>
      <c r="H233" s="74">
        <v>439</v>
      </c>
      <c r="I233" s="74">
        <v>46</v>
      </c>
      <c r="J233" s="74"/>
      <c r="K233" s="77">
        <v>12.4</v>
      </c>
      <c r="L233" s="74">
        <v>2</v>
      </c>
      <c r="M233" s="77"/>
      <c r="N233" s="28">
        <f>(K233-K231)/K231</f>
        <v>2.8749999999999996</v>
      </c>
      <c r="O233" s="5">
        <v>34</v>
      </c>
      <c r="P233" s="28">
        <f>(O233-O231)/O231</f>
        <v>2.7777777777777777</v>
      </c>
      <c r="Q233" s="74">
        <v>4</v>
      </c>
      <c r="R233" s="12">
        <v>0</v>
      </c>
      <c r="S233" s="77">
        <v>19.1</v>
      </c>
      <c r="T233" s="28">
        <f>(S233-S231)/S231</f>
        <v>-0.18025751072961368</v>
      </c>
      <c r="W233" s="39" t="s">
        <v>197</v>
      </c>
      <c r="X233" s="39" t="s">
        <v>197</v>
      </c>
      <c r="Y233" s="53">
        <v>0</v>
      </c>
      <c r="Z233" s="9" t="s">
        <v>425</v>
      </c>
      <c r="AA233" s="5" t="s">
        <v>395</v>
      </c>
      <c r="AC233" s="77">
        <v>52</v>
      </c>
      <c r="AD233" s="77">
        <v>62</v>
      </c>
      <c r="AE233" s="77">
        <v>76</v>
      </c>
      <c r="AF233" s="77">
        <v>122</v>
      </c>
      <c r="AG233" s="77">
        <v>33</v>
      </c>
      <c r="AH233" s="77">
        <v>9</v>
      </c>
      <c r="AI233" s="77">
        <v>3</v>
      </c>
      <c r="AJ233" s="77">
        <v>1</v>
      </c>
      <c r="AK233" s="77">
        <v>15</v>
      </c>
      <c r="AL233" s="77">
        <v>66</v>
      </c>
      <c r="AN233" s="5">
        <v>14</v>
      </c>
      <c r="AO233" s="5">
        <v>17</v>
      </c>
      <c r="AP233" s="5">
        <v>21</v>
      </c>
      <c r="AQ233" s="5">
        <v>34</v>
      </c>
      <c r="AR233" s="5">
        <v>9</v>
      </c>
      <c r="AS233" s="5">
        <v>2</v>
      </c>
      <c r="AT233" s="5">
        <v>0</v>
      </c>
      <c r="AU233" s="5">
        <v>0</v>
      </c>
      <c r="AV233" s="5">
        <v>4</v>
      </c>
      <c r="AW233" s="5">
        <v>18</v>
      </c>
      <c r="AX233"/>
      <c r="AY233"/>
      <c r="AZ233">
        <f t="shared" si="200"/>
        <v>15.75</v>
      </c>
      <c r="BA233">
        <f t="shared" si="201"/>
        <v>17.25</v>
      </c>
      <c r="BB233">
        <f t="shared" si="201"/>
        <v>23.25</v>
      </c>
      <c r="BC233">
        <f t="shared" si="201"/>
        <v>24.5</v>
      </c>
      <c r="BD233">
        <f t="shared" si="201"/>
        <v>13.5</v>
      </c>
      <c r="BE233">
        <f t="shared" si="201"/>
        <v>3.25</v>
      </c>
      <c r="BF233">
        <f t="shared" si="201"/>
        <v>0.5</v>
      </c>
      <c r="BG233">
        <f t="shared" si="201"/>
        <v>1</v>
      </c>
      <c r="BH233">
        <f t="shared" si="201"/>
        <v>6.5</v>
      </c>
      <c r="BI233">
        <f t="shared" si="202"/>
        <v>13.5</v>
      </c>
      <c r="BJ233"/>
      <c r="BL233" s="5">
        <v>12</v>
      </c>
      <c r="BM233" s="5">
        <v>14</v>
      </c>
      <c r="BN233" s="5">
        <v>17</v>
      </c>
      <c r="BO233" s="5">
        <v>28</v>
      </c>
      <c r="BP233" s="5">
        <v>8</v>
      </c>
      <c r="BQ233" s="5">
        <v>2</v>
      </c>
      <c r="BR233" s="5">
        <v>1</v>
      </c>
      <c r="BS233" s="5">
        <v>0</v>
      </c>
      <c r="BT233" s="5">
        <v>3</v>
      </c>
      <c r="BU233" s="5">
        <v>15</v>
      </c>
      <c r="BW233" t="s">
        <v>48</v>
      </c>
      <c r="BX233" s="5" t="s">
        <v>101</v>
      </c>
      <c r="BY233">
        <f t="shared" si="203"/>
        <v>28</v>
      </c>
      <c r="BZ233">
        <f t="shared" si="204"/>
        <v>0</v>
      </c>
      <c r="CA233" s="27">
        <f t="shared" si="205"/>
        <v>7</v>
      </c>
      <c r="CC233">
        <f t="shared" si="206"/>
        <v>1</v>
      </c>
      <c r="CD233">
        <f t="shared" si="206"/>
        <v>1</v>
      </c>
      <c r="CE233">
        <f t="shared" si="206"/>
        <v>1</v>
      </c>
      <c r="CF233">
        <f t="shared" si="206"/>
        <v>1</v>
      </c>
      <c r="CG233">
        <f t="shared" si="206"/>
        <v>1</v>
      </c>
      <c r="CH233">
        <f t="shared" si="206"/>
        <v>0</v>
      </c>
      <c r="CI233">
        <f t="shared" si="206"/>
        <v>0</v>
      </c>
      <c r="CJ233">
        <f t="shared" si="206"/>
        <v>0</v>
      </c>
      <c r="CK233">
        <f t="shared" si="206"/>
        <v>0</v>
      </c>
      <c r="CL233">
        <f t="shared" si="206"/>
        <v>1</v>
      </c>
      <c r="CM233" s="5" t="s">
        <v>395</v>
      </c>
      <c r="CO233">
        <f t="shared" si="207"/>
        <v>24.5</v>
      </c>
      <c r="CP233">
        <f t="shared" si="208"/>
        <v>0.5</v>
      </c>
      <c r="CQ233" s="27">
        <f t="shared" si="209"/>
        <v>6.5</v>
      </c>
      <c r="CR233"/>
      <c r="CS233">
        <f t="shared" si="210"/>
        <v>1</v>
      </c>
      <c r="CT233">
        <f t="shared" si="210"/>
        <v>1</v>
      </c>
      <c r="CU233">
        <f t="shared" si="210"/>
        <v>1</v>
      </c>
      <c r="CV233">
        <f t="shared" si="210"/>
        <v>1</v>
      </c>
      <c r="CW233">
        <f t="shared" si="210"/>
        <v>1</v>
      </c>
      <c r="CX233">
        <f t="shared" si="210"/>
        <v>0</v>
      </c>
      <c r="CY233">
        <f t="shared" si="210"/>
        <v>0</v>
      </c>
      <c r="CZ233">
        <f t="shared" si="210"/>
        <v>0</v>
      </c>
      <c r="DA233">
        <f t="shared" si="210"/>
        <v>0</v>
      </c>
      <c r="DB233">
        <f t="shared" si="210"/>
        <v>1</v>
      </c>
      <c r="DC233" s="8">
        <f t="shared" si="180"/>
        <v>6</v>
      </c>
      <c r="DD233" s="5" t="s">
        <v>395</v>
      </c>
      <c r="DE233" s="74">
        <v>470</v>
      </c>
      <c r="DF233" s="74"/>
      <c r="DG233" s="53"/>
      <c r="DH233" s="53"/>
      <c r="DI233" s="53"/>
      <c r="DJ233" s="53"/>
      <c r="DK233" s="53"/>
      <c r="DL233" s="53"/>
    </row>
    <row r="234" spans="1:116" s="5" customFormat="1" ht="12.75">
      <c r="A234" s="53">
        <v>30</v>
      </c>
      <c r="B234" s="74">
        <v>470</v>
      </c>
      <c r="C234" t="s">
        <v>45</v>
      </c>
      <c r="D234" s="5" t="s">
        <v>365</v>
      </c>
      <c r="E234" s="77" t="s">
        <v>396</v>
      </c>
      <c r="F234" s="53">
        <v>0</v>
      </c>
      <c r="G234" s="53">
        <v>0</v>
      </c>
      <c r="H234" s="74">
        <v>465</v>
      </c>
      <c r="I234" s="74">
        <v>56</v>
      </c>
      <c r="J234" s="74"/>
      <c r="K234" s="77">
        <v>11.8</v>
      </c>
      <c r="L234" s="74">
        <v>4</v>
      </c>
      <c r="M234" s="77"/>
      <c r="N234" s="28">
        <f>(K234-K231)/K231</f>
        <v>2.6875000000000004</v>
      </c>
      <c r="O234" s="5">
        <v>28</v>
      </c>
      <c r="P234" s="28">
        <f>(O234-O231)/O231</f>
        <v>2.111111111111111</v>
      </c>
      <c r="Q234" s="74">
        <v>3</v>
      </c>
      <c r="R234" s="12">
        <v>1</v>
      </c>
      <c r="S234" s="77">
        <v>21.3</v>
      </c>
      <c r="T234" s="28">
        <f>(S234-S231)/S231</f>
        <v>-0.08583690987124463</v>
      </c>
      <c r="W234" s="5" t="s">
        <v>199</v>
      </c>
      <c r="X234" s="5" t="s">
        <v>199</v>
      </c>
      <c r="Y234" s="53">
        <v>0</v>
      </c>
      <c r="Z234" s="9" t="s">
        <v>425</v>
      </c>
      <c r="AA234" s="77" t="s">
        <v>396</v>
      </c>
      <c r="AC234" s="77">
        <v>42</v>
      </c>
      <c r="AD234" s="77">
        <v>73</v>
      </c>
      <c r="AE234" s="77">
        <v>114</v>
      </c>
      <c r="AF234" s="77">
        <v>118</v>
      </c>
      <c r="AG234" s="77">
        <v>38</v>
      </c>
      <c r="AH234" s="77">
        <v>6</v>
      </c>
      <c r="AI234" s="77">
        <v>5</v>
      </c>
      <c r="AJ234" s="77">
        <v>5</v>
      </c>
      <c r="AK234" s="77">
        <v>11</v>
      </c>
      <c r="AL234" s="77">
        <v>53</v>
      </c>
      <c r="AN234" s="5">
        <v>10</v>
      </c>
      <c r="AO234" s="5">
        <v>18</v>
      </c>
      <c r="AP234" s="5">
        <v>28</v>
      </c>
      <c r="AQ234" s="5">
        <v>28</v>
      </c>
      <c r="AR234" s="5">
        <v>9</v>
      </c>
      <c r="AS234" s="5">
        <v>1</v>
      </c>
      <c r="AT234" s="5">
        <v>1</v>
      </c>
      <c r="AU234" s="5">
        <v>1</v>
      </c>
      <c r="AV234" s="5">
        <v>2</v>
      </c>
      <c r="AW234" s="5">
        <v>13</v>
      </c>
      <c r="AX234"/>
      <c r="AY234"/>
      <c r="AZ234">
        <f t="shared" si="200"/>
        <v>12.75</v>
      </c>
      <c r="BA234">
        <f t="shared" si="201"/>
        <v>18.5</v>
      </c>
      <c r="BB234">
        <f t="shared" si="201"/>
        <v>25.5</v>
      </c>
      <c r="BC234">
        <f t="shared" si="201"/>
        <v>23.25</v>
      </c>
      <c r="BD234">
        <f t="shared" si="201"/>
        <v>11.75</v>
      </c>
      <c r="BE234">
        <f t="shared" si="201"/>
        <v>3</v>
      </c>
      <c r="BF234">
        <f t="shared" si="201"/>
        <v>1</v>
      </c>
      <c r="BG234">
        <f t="shared" si="201"/>
        <v>1.25</v>
      </c>
      <c r="BH234">
        <f t="shared" si="201"/>
        <v>4.5</v>
      </c>
      <c r="BI234">
        <f t="shared" si="202"/>
        <v>9.5</v>
      </c>
      <c r="BJ234"/>
      <c r="BL234" s="5">
        <v>9</v>
      </c>
      <c r="BM234" s="5">
        <v>16</v>
      </c>
      <c r="BN234" s="5">
        <v>25</v>
      </c>
      <c r="BO234" s="5">
        <v>25</v>
      </c>
      <c r="BP234" s="5">
        <v>8</v>
      </c>
      <c r="BQ234" s="5">
        <v>1</v>
      </c>
      <c r="BR234" s="5">
        <v>1</v>
      </c>
      <c r="BS234" s="5">
        <v>1</v>
      </c>
      <c r="BT234" s="5">
        <v>2</v>
      </c>
      <c r="BU234" s="5">
        <v>11</v>
      </c>
      <c r="BW234" t="s">
        <v>48</v>
      </c>
      <c r="BX234" s="5" t="s">
        <v>101</v>
      </c>
      <c r="BY234">
        <f t="shared" si="203"/>
        <v>25</v>
      </c>
      <c r="BZ234">
        <f t="shared" si="204"/>
        <v>1</v>
      </c>
      <c r="CA234" s="27">
        <f t="shared" si="205"/>
        <v>7</v>
      </c>
      <c r="CC234">
        <f t="shared" si="206"/>
        <v>1</v>
      </c>
      <c r="CD234">
        <f t="shared" si="206"/>
        <v>1</v>
      </c>
      <c r="CE234">
        <f t="shared" si="206"/>
        <v>1</v>
      </c>
      <c r="CF234">
        <f t="shared" si="206"/>
        <v>1</v>
      </c>
      <c r="CG234">
        <f t="shared" si="206"/>
        <v>1</v>
      </c>
      <c r="CH234">
        <f t="shared" si="206"/>
        <v>0</v>
      </c>
      <c r="CI234">
        <f t="shared" si="206"/>
        <v>0</v>
      </c>
      <c r="CJ234">
        <f t="shared" si="206"/>
        <v>0</v>
      </c>
      <c r="CK234">
        <f t="shared" si="206"/>
        <v>0</v>
      </c>
      <c r="CL234">
        <f t="shared" si="206"/>
        <v>1</v>
      </c>
      <c r="CM234" s="77" t="s">
        <v>396</v>
      </c>
      <c r="CO234">
        <f t="shared" si="207"/>
        <v>25.5</v>
      </c>
      <c r="CP234">
        <f t="shared" si="208"/>
        <v>1</v>
      </c>
      <c r="CQ234" s="27">
        <f t="shared" si="209"/>
        <v>7.125</v>
      </c>
      <c r="CR234"/>
      <c r="CS234">
        <f t="shared" si="210"/>
        <v>1</v>
      </c>
      <c r="CT234">
        <f t="shared" si="210"/>
        <v>1</v>
      </c>
      <c r="CU234">
        <f t="shared" si="210"/>
        <v>1</v>
      </c>
      <c r="CV234">
        <f t="shared" si="210"/>
        <v>1</v>
      </c>
      <c r="CW234">
        <f t="shared" si="210"/>
        <v>1</v>
      </c>
      <c r="CX234">
        <f t="shared" si="210"/>
        <v>0</v>
      </c>
      <c r="CY234">
        <f t="shared" si="210"/>
        <v>0</v>
      </c>
      <c r="CZ234">
        <f t="shared" si="210"/>
        <v>0</v>
      </c>
      <c r="DA234">
        <f t="shared" si="210"/>
        <v>0</v>
      </c>
      <c r="DB234">
        <f t="shared" si="210"/>
        <v>1</v>
      </c>
      <c r="DC234" s="8">
        <f t="shared" si="180"/>
        <v>6</v>
      </c>
      <c r="DD234" s="77" t="s">
        <v>396</v>
      </c>
      <c r="DE234" s="74">
        <v>470</v>
      </c>
      <c r="DF234" s="74"/>
      <c r="DG234" s="53"/>
      <c r="DH234" s="53"/>
      <c r="DI234" s="53"/>
      <c r="DJ234" s="53"/>
      <c r="DK234" s="53"/>
      <c r="DL234" s="53"/>
    </row>
    <row r="235" spans="1:116" s="5" customFormat="1" ht="12.75">
      <c r="A235" s="53">
        <v>30</v>
      </c>
      <c r="B235" s="74">
        <v>470</v>
      </c>
      <c r="C235" t="s">
        <v>45</v>
      </c>
      <c r="D235" s="5" t="s">
        <v>363</v>
      </c>
      <c r="E235" s="5" t="s">
        <v>393</v>
      </c>
      <c r="F235" s="53">
        <v>0</v>
      </c>
      <c r="G235" s="53">
        <v>0</v>
      </c>
      <c r="H235" s="74">
        <v>409</v>
      </c>
      <c r="I235" s="74">
        <v>44</v>
      </c>
      <c r="J235" s="74"/>
      <c r="K235" s="77">
        <v>12</v>
      </c>
      <c r="L235" s="74">
        <v>2</v>
      </c>
      <c r="M235" s="77"/>
      <c r="N235" s="28">
        <f>(K235-K231)/K231</f>
        <v>2.75</v>
      </c>
      <c r="O235" s="5">
        <v>40</v>
      </c>
      <c r="P235" s="28">
        <f>(O235-O231)/O231</f>
        <v>3.4444444444444446</v>
      </c>
      <c r="Q235" s="74">
        <v>4</v>
      </c>
      <c r="R235" s="12">
        <v>0</v>
      </c>
      <c r="S235" s="77">
        <v>24.4</v>
      </c>
      <c r="T235" s="28">
        <f>(S235-S231)/S231</f>
        <v>0.047210300429184456</v>
      </c>
      <c r="W235" s="5" t="s">
        <v>199</v>
      </c>
      <c r="X235" s="5" t="s">
        <v>199</v>
      </c>
      <c r="Y235" s="53">
        <v>0</v>
      </c>
      <c r="Z235" s="9" t="s">
        <v>425</v>
      </c>
      <c r="AA235" s="5" t="s">
        <v>393</v>
      </c>
      <c r="AC235" s="77">
        <v>13</v>
      </c>
      <c r="AD235" s="77">
        <v>50</v>
      </c>
      <c r="AE235" s="77">
        <v>112</v>
      </c>
      <c r="AF235" s="77">
        <v>135</v>
      </c>
      <c r="AG235" s="77">
        <v>32</v>
      </c>
      <c r="AH235" s="77">
        <v>12</v>
      </c>
      <c r="AI235" s="77">
        <v>4</v>
      </c>
      <c r="AJ235" s="77">
        <v>1</v>
      </c>
      <c r="AK235" s="77">
        <v>8</v>
      </c>
      <c r="AL235" s="77">
        <v>42</v>
      </c>
      <c r="AN235" s="5">
        <v>4</v>
      </c>
      <c r="AO235" s="5">
        <v>15</v>
      </c>
      <c r="AP235" s="5">
        <v>33</v>
      </c>
      <c r="AQ235" s="5">
        <v>40</v>
      </c>
      <c r="AR235" s="5">
        <v>10</v>
      </c>
      <c r="AS235" s="5">
        <v>4</v>
      </c>
      <c r="AT235" s="5">
        <v>2</v>
      </c>
      <c r="AU235" s="5">
        <v>0</v>
      </c>
      <c r="AV235" s="5">
        <v>2</v>
      </c>
      <c r="AW235" s="5">
        <v>13</v>
      </c>
      <c r="AX235"/>
      <c r="AY235"/>
      <c r="AZ235">
        <f t="shared" si="200"/>
        <v>9</v>
      </c>
      <c r="BA235">
        <f t="shared" si="201"/>
        <v>16.75</v>
      </c>
      <c r="BB235">
        <f t="shared" si="201"/>
        <v>30.25</v>
      </c>
      <c r="BC235">
        <f t="shared" si="201"/>
        <v>30.75</v>
      </c>
      <c r="BD235">
        <f t="shared" si="201"/>
        <v>16</v>
      </c>
      <c r="BE235">
        <f t="shared" si="201"/>
        <v>5</v>
      </c>
      <c r="BF235">
        <f t="shared" si="201"/>
        <v>2</v>
      </c>
      <c r="BG235">
        <f t="shared" si="201"/>
        <v>1</v>
      </c>
      <c r="BH235">
        <f t="shared" si="201"/>
        <v>4.25</v>
      </c>
      <c r="BI235">
        <f t="shared" si="202"/>
        <v>8</v>
      </c>
      <c r="BJ235"/>
      <c r="BL235" s="5">
        <v>3</v>
      </c>
      <c r="BM235" s="5">
        <v>12</v>
      </c>
      <c r="BN235" s="5">
        <v>27</v>
      </c>
      <c r="BO235" s="5">
        <v>33</v>
      </c>
      <c r="BP235" s="5">
        <v>8</v>
      </c>
      <c r="BQ235" s="5">
        <v>3</v>
      </c>
      <c r="BR235" s="5">
        <v>1</v>
      </c>
      <c r="BS235" s="5">
        <v>0</v>
      </c>
      <c r="BT235" s="5">
        <v>2</v>
      </c>
      <c r="BU235" s="5">
        <v>10</v>
      </c>
      <c r="BW235" t="s">
        <v>48</v>
      </c>
      <c r="BX235" s="5" t="s">
        <v>101</v>
      </c>
      <c r="BY235">
        <f t="shared" si="203"/>
        <v>33</v>
      </c>
      <c r="BZ235">
        <f t="shared" si="204"/>
        <v>0</v>
      </c>
      <c r="CA235" s="27">
        <f t="shared" si="205"/>
        <v>8.25</v>
      </c>
      <c r="CC235">
        <f t="shared" si="206"/>
        <v>0</v>
      </c>
      <c r="CD235">
        <f t="shared" si="206"/>
        <v>1</v>
      </c>
      <c r="CE235">
        <f t="shared" si="206"/>
        <v>1</v>
      </c>
      <c r="CF235">
        <f t="shared" si="206"/>
        <v>1</v>
      </c>
      <c r="CG235">
        <f t="shared" si="206"/>
        <v>0</v>
      </c>
      <c r="CH235">
        <f t="shared" si="206"/>
        <v>0</v>
      </c>
      <c r="CI235">
        <f t="shared" si="206"/>
        <v>0</v>
      </c>
      <c r="CJ235">
        <f t="shared" si="206"/>
        <v>0</v>
      </c>
      <c r="CK235">
        <f t="shared" si="206"/>
        <v>0</v>
      </c>
      <c r="CL235">
        <f t="shared" si="206"/>
        <v>1</v>
      </c>
      <c r="CM235" s="5" t="s">
        <v>393</v>
      </c>
      <c r="CO235">
        <f t="shared" si="207"/>
        <v>30.75</v>
      </c>
      <c r="CP235">
        <f t="shared" si="208"/>
        <v>1</v>
      </c>
      <c r="CQ235" s="27">
        <f t="shared" si="209"/>
        <v>8.4375</v>
      </c>
      <c r="CR235"/>
      <c r="CS235">
        <f t="shared" si="210"/>
        <v>1</v>
      </c>
      <c r="CT235">
        <f t="shared" si="210"/>
        <v>1</v>
      </c>
      <c r="CU235">
        <f t="shared" si="210"/>
        <v>1</v>
      </c>
      <c r="CV235">
        <f t="shared" si="210"/>
        <v>1</v>
      </c>
      <c r="CW235">
        <f t="shared" si="210"/>
        <v>1</v>
      </c>
      <c r="CX235">
        <f t="shared" si="210"/>
        <v>0</v>
      </c>
      <c r="CY235">
        <f t="shared" si="210"/>
        <v>0</v>
      </c>
      <c r="CZ235">
        <f t="shared" si="210"/>
        <v>0</v>
      </c>
      <c r="DA235">
        <f t="shared" si="210"/>
        <v>0</v>
      </c>
      <c r="DB235">
        <f t="shared" si="210"/>
        <v>0</v>
      </c>
      <c r="DC235" s="8">
        <f t="shared" si="180"/>
        <v>5</v>
      </c>
      <c r="DD235" s="5" t="s">
        <v>393</v>
      </c>
      <c r="DE235" s="74">
        <v>470</v>
      </c>
      <c r="DF235" s="74"/>
      <c r="DG235" s="53"/>
      <c r="DH235" s="53"/>
      <c r="DI235" s="53"/>
      <c r="DJ235" s="53"/>
      <c r="DK235" s="53"/>
      <c r="DL235" s="53"/>
    </row>
    <row r="236" spans="1:116" s="5" customFormat="1" ht="12.75">
      <c r="A236" s="53">
        <v>30</v>
      </c>
      <c r="B236" s="74">
        <v>470</v>
      </c>
      <c r="C236" t="s">
        <v>45</v>
      </c>
      <c r="D236" s="5" t="s">
        <v>362</v>
      </c>
      <c r="E236" t="s">
        <v>394</v>
      </c>
      <c r="F236" s="74">
        <v>0</v>
      </c>
      <c r="G236" s="74">
        <v>0</v>
      </c>
      <c r="H236" s="74">
        <v>419</v>
      </c>
      <c r="I236" s="74">
        <v>48</v>
      </c>
      <c r="J236" s="74"/>
      <c r="K236" s="77">
        <v>10.5</v>
      </c>
      <c r="L236" s="74">
        <v>4</v>
      </c>
      <c r="M236" s="77"/>
      <c r="N236" s="28">
        <f>(K236-K231)/K231</f>
        <v>2.28125</v>
      </c>
      <c r="O236" s="5">
        <v>31</v>
      </c>
      <c r="P236" s="28">
        <f>(O236-O231)/O231</f>
        <v>2.4444444444444446</v>
      </c>
      <c r="Q236" s="74">
        <v>4</v>
      </c>
      <c r="R236" s="12">
        <v>0</v>
      </c>
      <c r="S236" s="77">
        <v>23.2</v>
      </c>
      <c r="T236" s="28">
        <f>(S236-S231)/S231</f>
        <v>-0.0042918454935622925</v>
      </c>
      <c r="W236" s="5" t="s">
        <v>199</v>
      </c>
      <c r="X236" s="5" t="s">
        <v>199</v>
      </c>
      <c r="Y236" s="53">
        <v>0</v>
      </c>
      <c r="Z236" s="9" t="s">
        <v>425</v>
      </c>
      <c r="AA236" t="s">
        <v>394</v>
      </c>
      <c r="AC236" s="77">
        <v>25</v>
      </c>
      <c r="AD236" s="77">
        <v>58</v>
      </c>
      <c r="AE236" s="77">
        <v>107</v>
      </c>
      <c r="AF236" s="77">
        <v>125</v>
      </c>
      <c r="AG236" s="77">
        <v>48</v>
      </c>
      <c r="AH236" s="77">
        <v>13</v>
      </c>
      <c r="AI236" s="77">
        <v>4</v>
      </c>
      <c r="AJ236" s="77">
        <v>4</v>
      </c>
      <c r="AK236" s="77">
        <v>4</v>
      </c>
      <c r="AL236" s="77">
        <v>31</v>
      </c>
      <c r="AN236" s="77">
        <v>6</v>
      </c>
      <c r="AO236" s="77">
        <v>14</v>
      </c>
      <c r="AP236" s="77">
        <v>27</v>
      </c>
      <c r="AQ236" s="77">
        <v>31</v>
      </c>
      <c r="AR236" s="77">
        <v>11</v>
      </c>
      <c r="AS236" s="77">
        <v>3</v>
      </c>
      <c r="AT236" s="77">
        <v>0</v>
      </c>
      <c r="AU236" s="77">
        <v>1</v>
      </c>
      <c r="AV236" s="77">
        <v>1</v>
      </c>
      <c r="AW236" s="77">
        <v>8</v>
      </c>
      <c r="AX236"/>
      <c r="AY236"/>
      <c r="AZ236">
        <f t="shared" si="200"/>
        <v>8.5</v>
      </c>
      <c r="BA236">
        <f t="shared" si="201"/>
        <v>15.25</v>
      </c>
      <c r="BB236">
        <f t="shared" si="201"/>
        <v>24.75</v>
      </c>
      <c r="BC236">
        <f t="shared" si="201"/>
        <v>25</v>
      </c>
      <c r="BD236">
        <f t="shared" si="201"/>
        <v>14</v>
      </c>
      <c r="BE236">
        <f t="shared" si="201"/>
        <v>4.25</v>
      </c>
      <c r="BF236">
        <f t="shared" si="201"/>
        <v>1</v>
      </c>
      <c r="BG236">
        <f t="shared" si="201"/>
        <v>0.75</v>
      </c>
      <c r="BH236">
        <f t="shared" si="201"/>
        <v>2.75</v>
      </c>
      <c r="BI236">
        <f t="shared" si="202"/>
        <v>5.75</v>
      </c>
      <c r="BJ236"/>
      <c r="BL236" s="5">
        <v>6</v>
      </c>
      <c r="BM236" s="5">
        <v>14</v>
      </c>
      <c r="BN236" s="5">
        <v>26</v>
      </c>
      <c r="BO236" s="5">
        <v>30</v>
      </c>
      <c r="BP236" s="5">
        <v>11</v>
      </c>
      <c r="BQ236" s="5">
        <v>3</v>
      </c>
      <c r="BR236" s="5">
        <v>1</v>
      </c>
      <c r="BS236" s="5">
        <v>1</v>
      </c>
      <c r="BT236" s="5">
        <v>1</v>
      </c>
      <c r="BU236" s="5">
        <v>7</v>
      </c>
      <c r="BW236" t="s">
        <v>48</v>
      </c>
      <c r="BX236" s="5" t="s">
        <v>101</v>
      </c>
      <c r="BY236">
        <f t="shared" si="203"/>
        <v>30</v>
      </c>
      <c r="BZ236">
        <f t="shared" si="204"/>
        <v>1</v>
      </c>
      <c r="CA236" s="27">
        <f t="shared" si="205"/>
        <v>8.25</v>
      </c>
      <c r="CC236">
        <f t="shared" si="206"/>
        <v>0</v>
      </c>
      <c r="CD236">
        <f t="shared" si="206"/>
        <v>1</v>
      </c>
      <c r="CE236">
        <f t="shared" si="206"/>
        <v>1</v>
      </c>
      <c r="CF236">
        <f t="shared" si="206"/>
        <v>1</v>
      </c>
      <c r="CG236">
        <f t="shared" si="206"/>
        <v>1</v>
      </c>
      <c r="CH236">
        <f t="shared" si="206"/>
        <v>0</v>
      </c>
      <c r="CI236">
        <f t="shared" si="206"/>
        <v>0</v>
      </c>
      <c r="CJ236">
        <f t="shared" si="206"/>
        <v>0</v>
      </c>
      <c r="CK236">
        <f t="shared" si="206"/>
        <v>0</v>
      </c>
      <c r="CL236">
        <f t="shared" si="206"/>
        <v>0</v>
      </c>
      <c r="CM236" t="s">
        <v>394</v>
      </c>
      <c r="CO236">
        <f t="shared" si="207"/>
        <v>25</v>
      </c>
      <c r="CP236">
        <f t="shared" si="208"/>
        <v>0.75</v>
      </c>
      <c r="CQ236" s="27">
        <f t="shared" si="209"/>
        <v>6.8125</v>
      </c>
      <c r="CR236"/>
      <c r="CS236">
        <f t="shared" si="210"/>
        <v>1</v>
      </c>
      <c r="CT236">
        <f t="shared" si="210"/>
        <v>1</v>
      </c>
      <c r="CU236">
        <f t="shared" si="210"/>
        <v>1</v>
      </c>
      <c r="CV236">
        <f t="shared" si="210"/>
        <v>1</v>
      </c>
      <c r="CW236">
        <f t="shared" si="210"/>
        <v>1</v>
      </c>
      <c r="CX236">
        <f t="shared" si="210"/>
        <v>0</v>
      </c>
      <c r="CY236">
        <f t="shared" si="210"/>
        <v>0</v>
      </c>
      <c r="CZ236">
        <f t="shared" si="210"/>
        <v>0</v>
      </c>
      <c r="DA236">
        <f t="shared" si="210"/>
        <v>0</v>
      </c>
      <c r="DB236">
        <f t="shared" si="210"/>
        <v>0</v>
      </c>
      <c r="DC236" s="8">
        <f t="shared" si="180"/>
        <v>5</v>
      </c>
      <c r="DD236" t="s">
        <v>394</v>
      </c>
      <c r="DE236" s="74">
        <v>470</v>
      </c>
      <c r="DF236" s="74"/>
      <c r="DG236" s="53"/>
      <c r="DH236" s="53"/>
      <c r="DI236" s="53"/>
      <c r="DJ236" s="53"/>
      <c r="DK236" s="53"/>
      <c r="DL236" s="53"/>
    </row>
    <row r="237" spans="1:116" s="5" customFormat="1" ht="12.75">
      <c r="A237" s="33"/>
      <c r="B237" s="33"/>
      <c r="C237" s="3"/>
      <c r="D237" s="3"/>
      <c r="E237" s="3"/>
      <c r="F237" s="33"/>
      <c r="G237" s="33"/>
      <c r="H237" s="33"/>
      <c r="I237" s="33"/>
      <c r="J237" s="33"/>
      <c r="K237" s="3"/>
      <c r="L237" s="33"/>
      <c r="M237" s="3"/>
      <c r="N237" s="88"/>
      <c r="O237" s="3" t="s">
        <v>51</v>
      </c>
      <c r="P237" s="88"/>
      <c r="Q237" s="33"/>
      <c r="R237" s="36"/>
      <c r="S237" s="3"/>
      <c r="T237" s="88"/>
      <c r="U237" s="3"/>
      <c r="V237" s="3"/>
      <c r="W237" s="3"/>
      <c r="X237" s="3"/>
      <c r="Y237" s="3"/>
      <c r="Z237" s="3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87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8" t="s">
        <v>51</v>
      </c>
      <c r="DD237" s="3"/>
      <c r="DE237" s="33"/>
      <c r="DF237" s="76"/>
      <c r="DG237" s="53"/>
      <c r="DH237" s="53"/>
      <c r="DI237" s="53"/>
      <c r="DJ237" s="53"/>
      <c r="DK237" s="53"/>
      <c r="DL237" s="53"/>
    </row>
    <row r="238" spans="1:116" s="5" customFormat="1" ht="12.75">
      <c r="A238" s="53"/>
      <c r="B238" s="53"/>
      <c r="F238" s="53"/>
      <c r="G238" s="53"/>
      <c r="H238" s="53"/>
      <c r="I238" s="53"/>
      <c r="J238" s="53"/>
      <c r="L238" s="53"/>
      <c r="N238" s="11"/>
      <c r="O238" s="5" t="s">
        <v>51</v>
      </c>
      <c r="P238" s="11"/>
      <c r="Q238" s="53"/>
      <c r="R238" s="57"/>
      <c r="T238" s="11"/>
      <c r="Z238" s="53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CA238" s="90"/>
      <c r="DC238" s="8" t="s">
        <v>51</v>
      </c>
      <c r="DE238" s="53"/>
      <c r="DF238" s="74"/>
      <c r="DG238" s="53"/>
      <c r="DH238" s="53"/>
      <c r="DI238" s="53"/>
      <c r="DJ238" s="53"/>
      <c r="DK238" s="53"/>
      <c r="DL238" s="53"/>
    </row>
    <row r="239" spans="1:116" s="5" customFormat="1" ht="12.75">
      <c r="A239" s="53">
        <v>31</v>
      </c>
      <c r="B239" s="53">
        <v>471</v>
      </c>
      <c r="C239" t="s">
        <v>45</v>
      </c>
      <c r="D239" s="5" t="s">
        <v>366</v>
      </c>
      <c r="E239" t="s">
        <v>47</v>
      </c>
      <c r="F239" s="53">
        <v>10.1</v>
      </c>
      <c r="G239" s="53">
        <v>0.2</v>
      </c>
      <c r="H239" s="74">
        <v>334</v>
      </c>
      <c r="I239" s="74">
        <v>62</v>
      </c>
      <c r="J239" s="77">
        <v>7.7</v>
      </c>
      <c r="K239" s="77">
        <v>7.7</v>
      </c>
      <c r="L239" s="74">
        <v>5</v>
      </c>
      <c r="M239" s="23">
        <f>(K239-F239)/F239</f>
        <v>-0.23762376237623759</v>
      </c>
      <c r="N239" s="91"/>
      <c r="O239" s="5">
        <v>16</v>
      </c>
      <c r="P239" s="11"/>
      <c r="Q239" s="74">
        <v>2</v>
      </c>
      <c r="R239" s="92"/>
      <c r="S239" s="77">
        <v>16</v>
      </c>
      <c r="T239" s="91"/>
      <c r="Z239" s="53"/>
      <c r="AA239" t="s">
        <v>47</v>
      </c>
      <c r="AC239" s="77">
        <v>54</v>
      </c>
      <c r="AD239" s="77">
        <v>78</v>
      </c>
      <c r="AE239" s="77">
        <v>61</v>
      </c>
      <c r="AF239" s="77">
        <v>21</v>
      </c>
      <c r="AG239" s="77">
        <v>16</v>
      </c>
      <c r="AH239" s="77">
        <v>13</v>
      </c>
      <c r="AI239" s="77">
        <v>15</v>
      </c>
      <c r="AJ239" s="77">
        <v>17</v>
      </c>
      <c r="AK239" s="77">
        <v>20</v>
      </c>
      <c r="AL239" s="77">
        <v>39</v>
      </c>
      <c r="AN239" s="5">
        <v>11</v>
      </c>
      <c r="AO239" s="5">
        <v>16</v>
      </c>
      <c r="AP239" s="5">
        <v>13</v>
      </c>
      <c r="AQ239" s="5">
        <v>4</v>
      </c>
      <c r="AR239" s="5">
        <v>3</v>
      </c>
      <c r="AS239" s="5">
        <v>2</v>
      </c>
      <c r="AT239" s="5">
        <v>3</v>
      </c>
      <c r="AU239" s="5">
        <v>3</v>
      </c>
      <c r="AV239" s="5">
        <v>4</v>
      </c>
      <c r="AW239" s="5">
        <v>8</v>
      </c>
      <c r="AX239"/>
      <c r="AY239"/>
      <c r="AZ239">
        <f aca="true" t="shared" si="211" ref="AZ239:AZ248">(AW239+2*AN239+AO239)/4</f>
        <v>11.5</v>
      </c>
      <c r="BA239">
        <f aca="true" t="shared" si="212" ref="BA239:BH248">(AN239+2*AO239+AP239)/4</f>
        <v>14</v>
      </c>
      <c r="BB239">
        <f t="shared" si="212"/>
        <v>11.5</v>
      </c>
      <c r="BC239">
        <f t="shared" si="212"/>
        <v>6</v>
      </c>
      <c r="BD239">
        <f t="shared" si="212"/>
        <v>3</v>
      </c>
      <c r="BE239">
        <f t="shared" si="212"/>
        <v>2.5</v>
      </c>
      <c r="BF239">
        <f t="shared" si="212"/>
        <v>2.75</v>
      </c>
      <c r="BG239">
        <f t="shared" si="212"/>
        <v>3.25</v>
      </c>
      <c r="BH239">
        <f t="shared" si="212"/>
        <v>4.75</v>
      </c>
      <c r="BI239">
        <f aca="true" t="shared" si="213" ref="BI239:BI248">(AV239+2*AW239+AN239)/4</f>
        <v>7.75</v>
      </c>
      <c r="BJ239"/>
      <c r="BL239" s="5">
        <v>16</v>
      </c>
      <c r="BM239" s="5">
        <v>23</v>
      </c>
      <c r="BN239" s="5">
        <v>18</v>
      </c>
      <c r="BO239" s="5">
        <v>6</v>
      </c>
      <c r="BP239" s="5">
        <v>5</v>
      </c>
      <c r="BQ239" s="5">
        <v>4</v>
      </c>
      <c r="BR239" s="5">
        <v>4</v>
      </c>
      <c r="BS239" s="5">
        <v>5</v>
      </c>
      <c r="BT239" s="5">
        <v>6</v>
      </c>
      <c r="BU239" s="5">
        <v>12</v>
      </c>
      <c r="BW239" t="s">
        <v>48</v>
      </c>
      <c r="BX239" s="5" t="s">
        <v>101</v>
      </c>
      <c r="BY239">
        <f aca="true" t="shared" si="214" ref="BY239:BY248">MAX(BL239:BU239)</f>
        <v>23</v>
      </c>
      <c r="BZ239">
        <f aca="true" t="shared" si="215" ref="BZ239:BZ248">MIN(BL239:BU239)</f>
        <v>4</v>
      </c>
      <c r="CA239" s="27">
        <f aca="true" t="shared" si="216" ref="CA239:CA248">(BY239-BZ239)/4+BZ239</f>
        <v>8.75</v>
      </c>
      <c r="CC239">
        <f aca="true" t="shared" si="217" ref="CC239:CL248">IF(BL239&gt;$CA239,1,0)</f>
        <v>1</v>
      </c>
      <c r="CD239">
        <f t="shared" si="217"/>
        <v>1</v>
      </c>
      <c r="CE239">
        <f t="shared" si="217"/>
        <v>1</v>
      </c>
      <c r="CF239">
        <f t="shared" si="217"/>
        <v>0</v>
      </c>
      <c r="CG239">
        <f t="shared" si="217"/>
        <v>0</v>
      </c>
      <c r="CH239">
        <f t="shared" si="217"/>
        <v>0</v>
      </c>
      <c r="CI239">
        <f t="shared" si="217"/>
        <v>0</v>
      </c>
      <c r="CJ239">
        <f t="shared" si="217"/>
        <v>0</v>
      </c>
      <c r="CK239">
        <f t="shared" si="217"/>
        <v>0</v>
      </c>
      <c r="CL239">
        <f t="shared" si="217"/>
        <v>1</v>
      </c>
      <c r="CM239" t="s">
        <v>47</v>
      </c>
      <c r="DC239" s="8" t="s">
        <v>51</v>
      </c>
      <c r="DD239" t="s">
        <v>47</v>
      </c>
      <c r="DE239" s="53">
        <v>471</v>
      </c>
      <c r="DF239" s="74"/>
      <c r="DG239" s="53"/>
      <c r="DH239" s="53"/>
      <c r="DI239" s="53"/>
      <c r="DJ239" s="53"/>
      <c r="DK239" s="53"/>
      <c r="DL239" s="53"/>
    </row>
    <row r="240" spans="1:116" s="5" customFormat="1" ht="12.75">
      <c r="A240" s="53">
        <v>31</v>
      </c>
      <c r="B240" s="53">
        <v>471</v>
      </c>
      <c r="C240" t="s">
        <v>45</v>
      </c>
      <c r="D240" s="5" t="s">
        <v>367</v>
      </c>
      <c r="E240" t="s">
        <v>47</v>
      </c>
      <c r="F240" s="53">
        <v>10.6</v>
      </c>
      <c r="G240" s="53">
        <v>0.3</v>
      </c>
      <c r="H240" s="74">
        <v>253</v>
      </c>
      <c r="I240" s="74">
        <v>64</v>
      </c>
      <c r="J240" s="77">
        <v>5.1</v>
      </c>
      <c r="K240" s="77">
        <v>5.1</v>
      </c>
      <c r="L240" s="74">
        <v>1</v>
      </c>
      <c r="M240" s="23">
        <f>(K240-F240)/F240</f>
        <v>-0.5188679245283019</v>
      </c>
      <c r="N240" s="91"/>
      <c r="O240" s="5">
        <v>13</v>
      </c>
      <c r="P240" s="11"/>
      <c r="Q240" s="74">
        <v>2</v>
      </c>
      <c r="R240" s="92"/>
      <c r="S240" s="77">
        <v>21.3</v>
      </c>
      <c r="T240" s="91"/>
      <c r="Z240" s="53"/>
      <c r="AA240" t="s">
        <v>47</v>
      </c>
      <c r="AC240" s="77">
        <v>46</v>
      </c>
      <c r="AD240" s="77">
        <v>64</v>
      </c>
      <c r="AE240" s="77">
        <v>66</v>
      </c>
      <c r="AF240" s="77">
        <v>13</v>
      </c>
      <c r="AG240" s="77">
        <v>23</v>
      </c>
      <c r="AH240" s="77">
        <v>4</v>
      </c>
      <c r="AI240" s="77">
        <v>8</v>
      </c>
      <c r="AJ240" s="77">
        <v>4</v>
      </c>
      <c r="AK240" s="77">
        <v>9</v>
      </c>
      <c r="AL240" s="77">
        <v>16</v>
      </c>
      <c r="AN240" s="77">
        <v>9</v>
      </c>
      <c r="AO240" s="77">
        <v>13</v>
      </c>
      <c r="AP240" s="77">
        <v>13</v>
      </c>
      <c r="AQ240" s="77">
        <v>2</v>
      </c>
      <c r="AR240" s="77">
        <v>4</v>
      </c>
      <c r="AS240" s="77">
        <v>0</v>
      </c>
      <c r="AT240" s="77">
        <v>1</v>
      </c>
      <c r="AU240" s="77">
        <v>0</v>
      </c>
      <c r="AV240" s="77">
        <v>1</v>
      </c>
      <c r="AW240" s="77">
        <v>3</v>
      </c>
      <c r="AX240"/>
      <c r="AY240"/>
      <c r="AZ240">
        <f t="shared" si="211"/>
        <v>8.5</v>
      </c>
      <c r="BA240">
        <f t="shared" si="212"/>
        <v>12</v>
      </c>
      <c r="BB240">
        <f t="shared" si="212"/>
        <v>10.25</v>
      </c>
      <c r="BC240">
        <f t="shared" si="212"/>
        <v>5.25</v>
      </c>
      <c r="BD240">
        <f t="shared" si="212"/>
        <v>2.5</v>
      </c>
      <c r="BE240">
        <f t="shared" si="212"/>
        <v>1.25</v>
      </c>
      <c r="BF240">
        <f t="shared" si="212"/>
        <v>0.5</v>
      </c>
      <c r="BG240">
        <f t="shared" si="212"/>
        <v>0.5</v>
      </c>
      <c r="BH240">
        <f t="shared" si="212"/>
        <v>1.25</v>
      </c>
      <c r="BI240">
        <f t="shared" si="213"/>
        <v>4</v>
      </c>
      <c r="BJ240"/>
      <c r="BL240" s="5">
        <v>18</v>
      </c>
      <c r="BM240" s="5">
        <v>25</v>
      </c>
      <c r="BN240" s="5">
        <v>26</v>
      </c>
      <c r="BO240" s="5">
        <v>5</v>
      </c>
      <c r="BP240" s="5">
        <v>9</v>
      </c>
      <c r="BQ240" s="5">
        <v>2</v>
      </c>
      <c r="BR240" s="5">
        <v>3</v>
      </c>
      <c r="BS240" s="5">
        <v>2</v>
      </c>
      <c r="BT240" s="5">
        <v>4</v>
      </c>
      <c r="BU240" s="5">
        <v>6</v>
      </c>
      <c r="BW240" t="s">
        <v>48</v>
      </c>
      <c r="BX240" s="5" t="s">
        <v>101</v>
      </c>
      <c r="BY240">
        <f t="shared" si="214"/>
        <v>26</v>
      </c>
      <c r="BZ240">
        <f t="shared" si="215"/>
        <v>2</v>
      </c>
      <c r="CA240" s="27">
        <f t="shared" si="216"/>
        <v>8</v>
      </c>
      <c r="CC240">
        <f t="shared" si="217"/>
        <v>1</v>
      </c>
      <c r="CD240">
        <f t="shared" si="217"/>
        <v>1</v>
      </c>
      <c r="CE240">
        <f t="shared" si="217"/>
        <v>1</v>
      </c>
      <c r="CF240">
        <f t="shared" si="217"/>
        <v>0</v>
      </c>
      <c r="CG240">
        <f t="shared" si="217"/>
        <v>1</v>
      </c>
      <c r="CH240">
        <f t="shared" si="217"/>
        <v>0</v>
      </c>
      <c r="CI240">
        <f t="shared" si="217"/>
        <v>0</v>
      </c>
      <c r="CJ240">
        <f t="shared" si="217"/>
        <v>0</v>
      </c>
      <c r="CK240">
        <f t="shared" si="217"/>
        <v>0</v>
      </c>
      <c r="CL240">
        <f t="shared" si="217"/>
        <v>0</v>
      </c>
      <c r="CM240" t="s">
        <v>47</v>
      </c>
      <c r="DC240" s="8" t="s">
        <v>51</v>
      </c>
      <c r="DD240" t="s">
        <v>47</v>
      </c>
      <c r="DE240" s="53">
        <v>471</v>
      </c>
      <c r="DF240" s="74"/>
      <c r="DG240" s="53"/>
      <c r="DH240" s="53"/>
      <c r="DI240" s="53"/>
      <c r="DJ240" s="53"/>
      <c r="DK240" s="53"/>
      <c r="DL240" s="53"/>
    </row>
    <row r="241" spans="1:116" s="5" customFormat="1" ht="12.75">
      <c r="A241" s="53">
        <v>31</v>
      </c>
      <c r="B241" s="74">
        <v>471</v>
      </c>
      <c r="C241" t="s">
        <v>45</v>
      </c>
      <c r="D241" s="5" t="s">
        <v>368</v>
      </c>
      <c r="E241" t="s">
        <v>47</v>
      </c>
      <c r="F241" s="53">
        <v>9.9</v>
      </c>
      <c r="G241" s="53">
        <v>0.2</v>
      </c>
      <c r="H241" s="74">
        <v>250</v>
      </c>
      <c r="I241" s="74">
        <v>60</v>
      </c>
      <c r="J241" s="77">
        <v>6.4</v>
      </c>
      <c r="K241" s="77">
        <v>6.4</v>
      </c>
      <c r="L241" s="74">
        <v>5</v>
      </c>
      <c r="M241" s="23">
        <f>(K241-F241)/F241</f>
        <v>-0.35353535353535354</v>
      </c>
      <c r="N241" s="91"/>
      <c r="O241" s="5">
        <v>15</v>
      </c>
      <c r="P241" s="11"/>
      <c r="Q241" s="74">
        <v>2</v>
      </c>
      <c r="R241" s="92"/>
      <c r="S241" s="77">
        <v>20.4</v>
      </c>
      <c r="T241" s="91"/>
      <c r="Z241" s="53"/>
      <c r="AA241" t="s">
        <v>47</v>
      </c>
      <c r="AC241" s="77">
        <v>41</v>
      </c>
      <c r="AD241" s="77">
        <v>65</v>
      </c>
      <c r="AE241" s="77">
        <v>59</v>
      </c>
      <c r="AF241" s="77">
        <v>16</v>
      </c>
      <c r="AG241" s="77">
        <v>27</v>
      </c>
      <c r="AH241" s="77">
        <v>6</v>
      </c>
      <c r="AI241" s="77">
        <v>8</v>
      </c>
      <c r="AJ241" s="77">
        <v>5</v>
      </c>
      <c r="AK241" s="77">
        <v>7</v>
      </c>
      <c r="AL241" s="77">
        <v>16</v>
      </c>
      <c r="AN241" s="5">
        <v>10</v>
      </c>
      <c r="AO241" s="5">
        <v>15</v>
      </c>
      <c r="AP241" s="5">
        <v>13</v>
      </c>
      <c r="AQ241" s="5">
        <v>3</v>
      </c>
      <c r="AR241" s="5">
        <v>6</v>
      </c>
      <c r="AS241" s="5">
        <v>1</v>
      </c>
      <c r="AT241" s="5">
        <v>1</v>
      </c>
      <c r="AU241" s="5">
        <v>1</v>
      </c>
      <c r="AV241" s="5">
        <v>1</v>
      </c>
      <c r="AW241" s="5">
        <v>3</v>
      </c>
      <c r="AX241"/>
      <c r="AY241"/>
      <c r="AZ241">
        <f t="shared" si="211"/>
        <v>9.5</v>
      </c>
      <c r="BA241">
        <f t="shared" si="212"/>
        <v>13.25</v>
      </c>
      <c r="BB241">
        <f t="shared" si="212"/>
        <v>11</v>
      </c>
      <c r="BC241">
        <f t="shared" si="212"/>
        <v>6.25</v>
      </c>
      <c r="BD241">
        <f t="shared" si="212"/>
        <v>4</v>
      </c>
      <c r="BE241">
        <f t="shared" si="212"/>
        <v>2.25</v>
      </c>
      <c r="BF241">
        <f t="shared" si="212"/>
        <v>1</v>
      </c>
      <c r="BG241">
        <f t="shared" si="212"/>
        <v>1</v>
      </c>
      <c r="BH241">
        <f t="shared" si="212"/>
        <v>1.5</v>
      </c>
      <c r="BI241">
        <f t="shared" si="213"/>
        <v>4.25</v>
      </c>
      <c r="BJ241"/>
      <c r="BL241" s="5">
        <v>16</v>
      </c>
      <c r="BM241" s="5">
        <v>26</v>
      </c>
      <c r="BN241" s="5">
        <v>24</v>
      </c>
      <c r="BO241" s="5">
        <v>6</v>
      </c>
      <c r="BP241" s="5">
        <v>11</v>
      </c>
      <c r="BQ241" s="5">
        <v>2</v>
      </c>
      <c r="BR241" s="5">
        <v>3</v>
      </c>
      <c r="BS241" s="5">
        <v>2</v>
      </c>
      <c r="BT241" s="5">
        <v>3</v>
      </c>
      <c r="BU241" s="5">
        <v>6</v>
      </c>
      <c r="BW241" t="s">
        <v>48</v>
      </c>
      <c r="BX241" s="5" t="s">
        <v>101</v>
      </c>
      <c r="BY241">
        <f t="shared" si="214"/>
        <v>26</v>
      </c>
      <c r="BZ241">
        <f t="shared" si="215"/>
        <v>2</v>
      </c>
      <c r="CA241" s="27">
        <f t="shared" si="216"/>
        <v>8</v>
      </c>
      <c r="CC241">
        <f t="shared" si="217"/>
        <v>1</v>
      </c>
      <c r="CD241">
        <f t="shared" si="217"/>
        <v>1</v>
      </c>
      <c r="CE241">
        <f t="shared" si="217"/>
        <v>1</v>
      </c>
      <c r="CF241">
        <f t="shared" si="217"/>
        <v>0</v>
      </c>
      <c r="CG241">
        <f t="shared" si="217"/>
        <v>1</v>
      </c>
      <c r="CH241">
        <f t="shared" si="217"/>
        <v>0</v>
      </c>
      <c r="CI241">
        <f t="shared" si="217"/>
        <v>0</v>
      </c>
      <c r="CJ241">
        <f t="shared" si="217"/>
        <v>0</v>
      </c>
      <c r="CK241">
        <f t="shared" si="217"/>
        <v>0</v>
      </c>
      <c r="CL241">
        <f t="shared" si="217"/>
        <v>0</v>
      </c>
      <c r="CM241" t="s">
        <v>47</v>
      </c>
      <c r="DC241" s="8" t="s">
        <v>51</v>
      </c>
      <c r="DD241" t="s">
        <v>47</v>
      </c>
      <c r="DE241" s="74">
        <v>471</v>
      </c>
      <c r="DF241" s="74"/>
      <c r="DG241" s="53"/>
      <c r="DH241" s="53"/>
      <c r="DI241" s="53"/>
      <c r="DJ241" s="53"/>
      <c r="DK241" s="53"/>
      <c r="DL241" s="53"/>
    </row>
    <row r="242" spans="1:121" s="5" customFormat="1" ht="12.75">
      <c r="A242" s="53">
        <v>31</v>
      </c>
      <c r="B242" s="74">
        <v>471</v>
      </c>
      <c r="C242" t="s">
        <v>45</v>
      </c>
      <c r="D242" s="5" t="s">
        <v>369</v>
      </c>
      <c r="E242" t="s">
        <v>47</v>
      </c>
      <c r="F242" s="53">
        <v>10.9</v>
      </c>
      <c r="G242" s="53">
        <v>0.3</v>
      </c>
      <c r="H242" s="74">
        <v>258</v>
      </c>
      <c r="I242" s="74">
        <v>63</v>
      </c>
      <c r="J242" s="77">
        <v>5.4</v>
      </c>
      <c r="K242" s="77">
        <v>5.4</v>
      </c>
      <c r="L242" s="74">
        <v>1</v>
      </c>
      <c r="M242" s="23">
        <f>(K242-F242)/F242</f>
        <v>-0.5045871559633027</v>
      </c>
      <c r="N242" s="91"/>
      <c r="O242" s="5">
        <v>16</v>
      </c>
      <c r="P242" s="11"/>
      <c r="Q242" s="74">
        <v>2</v>
      </c>
      <c r="R242" s="92"/>
      <c r="S242" s="77">
        <v>25.1</v>
      </c>
      <c r="T242" s="91"/>
      <c r="Z242" s="53"/>
      <c r="AA242" t="s">
        <v>47</v>
      </c>
      <c r="AC242" s="77">
        <v>39</v>
      </c>
      <c r="AD242" s="77">
        <v>80</v>
      </c>
      <c r="AE242" s="77">
        <v>73</v>
      </c>
      <c r="AF242" s="77">
        <v>18</v>
      </c>
      <c r="AG242" s="77">
        <v>23</v>
      </c>
      <c r="AH242" s="77">
        <v>3</v>
      </c>
      <c r="AI242" s="77">
        <v>3</v>
      </c>
      <c r="AJ242" s="77">
        <v>3</v>
      </c>
      <c r="AK242" s="77">
        <v>3</v>
      </c>
      <c r="AL242" s="77">
        <v>13</v>
      </c>
      <c r="AN242" s="77">
        <v>8</v>
      </c>
      <c r="AO242" s="77">
        <v>16</v>
      </c>
      <c r="AP242" s="77">
        <v>15</v>
      </c>
      <c r="AQ242" s="77">
        <v>3</v>
      </c>
      <c r="AR242" s="77">
        <v>4</v>
      </c>
      <c r="AS242" s="77">
        <v>0</v>
      </c>
      <c r="AT242" s="77">
        <v>0</v>
      </c>
      <c r="AU242" s="77">
        <v>0</v>
      </c>
      <c r="AV242" s="77">
        <v>0</v>
      </c>
      <c r="AW242" s="77">
        <v>2</v>
      </c>
      <c r="AX242"/>
      <c r="AY242"/>
      <c r="AZ242">
        <f t="shared" si="211"/>
        <v>8.5</v>
      </c>
      <c r="BA242">
        <f t="shared" si="212"/>
        <v>13.75</v>
      </c>
      <c r="BB242">
        <f t="shared" si="212"/>
        <v>12.25</v>
      </c>
      <c r="BC242">
        <f t="shared" si="212"/>
        <v>6.25</v>
      </c>
      <c r="BD242">
        <f t="shared" si="212"/>
        <v>2.75</v>
      </c>
      <c r="BE242">
        <f t="shared" si="212"/>
        <v>1</v>
      </c>
      <c r="BF242">
        <f t="shared" si="212"/>
        <v>0</v>
      </c>
      <c r="BG242">
        <f t="shared" si="212"/>
        <v>0</v>
      </c>
      <c r="BH242">
        <f t="shared" si="212"/>
        <v>0.5</v>
      </c>
      <c r="BI242">
        <f t="shared" si="213"/>
        <v>3</v>
      </c>
      <c r="BJ242"/>
      <c r="BL242" s="5">
        <v>15</v>
      </c>
      <c r="BM242" s="5">
        <v>31</v>
      </c>
      <c r="BN242" s="5">
        <v>28</v>
      </c>
      <c r="BO242" s="5">
        <v>7</v>
      </c>
      <c r="BP242" s="5">
        <v>9</v>
      </c>
      <c r="BQ242" s="5">
        <v>1</v>
      </c>
      <c r="BR242" s="5">
        <v>1</v>
      </c>
      <c r="BS242" s="5">
        <v>1</v>
      </c>
      <c r="BT242" s="5">
        <v>1</v>
      </c>
      <c r="BU242" s="5">
        <v>5</v>
      </c>
      <c r="BW242" t="s">
        <v>48</v>
      </c>
      <c r="BX242" s="5" t="s">
        <v>101</v>
      </c>
      <c r="BY242">
        <f t="shared" si="214"/>
        <v>31</v>
      </c>
      <c r="BZ242">
        <f t="shared" si="215"/>
        <v>1</v>
      </c>
      <c r="CA242" s="27">
        <f t="shared" si="216"/>
        <v>8.5</v>
      </c>
      <c r="CC242">
        <f t="shared" si="217"/>
        <v>1</v>
      </c>
      <c r="CD242">
        <f t="shared" si="217"/>
        <v>1</v>
      </c>
      <c r="CE242">
        <f t="shared" si="217"/>
        <v>1</v>
      </c>
      <c r="CF242">
        <f t="shared" si="217"/>
        <v>0</v>
      </c>
      <c r="CG242">
        <f t="shared" si="217"/>
        <v>1</v>
      </c>
      <c r="CH242">
        <f t="shared" si="217"/>
        <v>0</v>
      </c>
      <c r="CI242">
        <f t="shared" si="217"/>
        <v>0</v>
      </c>
      <c r="CJ242">
        <f t="shared" si="217"/>
        <v>0</v>
      </c>
      <c r="CK242">
        <f t="shared" si="217"/>
        <v>0</v>
      </c>
      <c r="CL242">
        <f t="shared" si="217"/>
        <v>0</v>
      </c>
      <c r="CM242" t="s">
        <v>47</v>
      </c>
      <c r="DC242" s="8">
        <v>471</v>
      </c>
      <c r="DD242" t="s">
        <v>47</v>
      </c>
      <c r="DE242" s="74">
        <v>471</v>
      </c>
      <c r="DF242" s="74"/>
      <c r="DG242" s="53"/>
      <c r="DH242" s="53"/>
      <c r="DI242" s="53"/>
      <c r="DJ242" s="53"/>
      <c r="DK242" s="53"/>
      <c r="DL242" s="53"/>
      <c r="DP242" s="53"/>
      <c r="DQ242" s="55"/>
    </row>
    <row r="243" spans="1:121" s="5" customFormat="1" ht="12.75">
      <c r="A243" s="53">
        <v>31</v>
      </c>
      <c r="B243" s="8">
        <v>471</v>
      </c>
      <c r="C243" t="s">
        <v>45</v>
      </c>
      <c r="D243" t="s">
        <v>102</v>
      </c>
      <c r="E243" t="s">
        <v>47</v>
      </c>
      <c r="F243" s="8">
        <v>20.7</v>
      </c>
      <c r="G243" s="8">
        <v>1.6</v>
      </c>
      <c r="H243" s="8">
        <v>283</v>
      </c>
      <c r="I243" s="8">
        <v>62</v>
      </c>
      <c r="J243">
        <v>6.2</v>
      </c>
      <c r="K243">
        <v>6.2</v>
      </c>
      <c r="L243" s="8">
        <v>2</v>
      </c>
      <c r="M243" s="23">
        <f>(K243-F243)/F243</f>
        <v>-0.7004830917874396</v>
      </c>
      <c r="N243" s="40"/>
      <c r="O243">
        <v>17</v>
      </c>
      <c r="P243" s="40"/>
      <c r="Q243" s="8">
        <v>2</v>
      </c>
      <c r="R243" s="12"/>
      <c r="S243">
        <v>20.1</v>
      </c>
      <c r="T243" s="40"/>
      <c r="U243"/>
      <c r="V243"/>
      <c r="W243"/>
      <c r="X243"/>
      <c r="Y243"/>
      <c r="Z243" s="8"/>
      <c r="AA243" t="s">
        <v>47</v>
      </c>
      <c r="AB243"/>
      <c r="AC243">
        <v>40</v>
      </c>
      <c r="AD243">
        <v>80</v>
      </c>
      <c r="AE243">
        <v>64</v>
      </c>
      <c r="AF243">
        <v>19</v>
      </c>
      <c r="AG243">
        <v>21</v>
      </c>
      <c r="AH243">
        <v>6</v>
      </c>
      <c r="AI243">
        <v>11</v>
      </c>
      <c r="AJ243">
        <v>8</v>
      </c>
      <c r="AK243">
        <v>12</v>
      </c>
      <c r="AL243">
        <v>22</v>
      </c>
      <c r="AM243"/>
      <c r="AN243">
        <v>8</v>
      </c>
      <c r="AO243">
        <v>17</v>
      </c>
      <c r="AP243">
        <v>13</v>
      </c>
      <c r="AQ243">
        <v>4</v>
      </c>
      <c r="AR243">
        <v>4</v>
      </c>
      <c r="AS243">
        <v>1</v>
      </c>
      <c r="AT243">
        <v>2</v>
      </c>
      <c r="AU243">
        <v>1</v>
      </c>
      <c r="AV243">
        <v>2</v>
      </c>
      <c r="AW243">
        <v>4</v>
      </c>
      <c r="AX243"/>
      <c r="AY243"/>
      <c r="AZ243">
        <f t="shared" si="211"/>
        <v>9.25</v>
      </c>
      <c r="BA243">
        <f t="shared" si="212"/>
        <v>13.75</v>
      </c>
      <c r="BB243">
        <f t="shared" si="212"/>
        <v>11.75</v>
      </c>
      <c r="BC243">
        <f t="shared" si="212"/>
        <v>6.25</v>
      </c>
      <c r="BD243">
        <f t="shared" si="212"/>
        <v>3.25</v>
      </c>
      <c r="BE243">
        <f t="shared" si="212"/>
        <v>2</v>
      </c>
      <c r="BF243">
        <f t="shared" si="212"/>
        <v>1.5</v>
      </c>
      <c r="BG243">
        <f t="shared" si="212"/>
        <v>1.5</v>
      </c>
      <c r="BH243">
        <f t="shared" si="212"/>
        <v>2.25</v>
      </c>
      <c r="BI243">
        <f t="shared" si="213"/>
        <v>4.5</v>
      </c>
      <c r="BJ243"/>
      <c r="BK243"/>
      <c r="BL243">
        <v>14</v>
      </c>
      <c r="BM243">
        <v>28</v>
      </c>
      <c r="BN243">
        <v>23</v>
      </c>
      <c r="BO243">
        <v>7</v>
      </c>
      <c r="BP243">
        <v>7</v>
      </c>
      <c r="BQ243">
        <v>2</v>
      </c>
      <c r="BR243">
        <v>4</v>
      </c>
      <c r="BS243">
        <v>3</v>
      </c>
      <c r="BT243">
        <v>4</v>
      </c>
      <c r="BU243">
        <v>8</v>
      </c>
      <c r="BV243"/>
      <c r="BW243" t="s">
        <v>48</v>
      </c>
      <c r="BX243" s="5" t="s">
        <v>101</v>
      </c>
      <c r="BY243">
        <f t="shared" si="214"/>
        <v>28</v>
      </c>
      <c r="BZ243">
        <f t="shared" si="215"/>
        <v>2</v>
      </c>
      <c r="CA243" s="27">
        <f t="shared" si="216"/>
        <v>8.5</v>
      </c>
      <c r="CB243"/>
      <c r="CC243">
        <f t="shared" si="217"/>
        <v>1</v>
      </c>
      <c r="CD243">
        <f t="shared" si="217"/>
        <v>1</v>
      </c>
      <c r="CE243">
        <f t="shared" si="217"/>
        <v>1</v>
      </c>
      <c r="CF243">
        <f t="shared" si="217"/>
        <v>0</v>
      </c>
      <c r="CG243">
        <f t="shared" si="217"/>
        <v>0</v>
      </c>
      <c r="CH243">
        <f t="shared" si="217"/>
        <v>0</v>
      </c>
      <c r="CI243">
        <f t="shared" si="217"/>
        <v>0</v>
      </c>
      <c r="CJ243">
        <f t="shared" si="217"/>
        <v>0</v>
      </c>
      <c r="CK243">
        <f t="shared" si="217"/>
        <v>0</v>
      </c>
      <c r="CL243">
        <f t="shared" si="217"/>
        <v>0</v>
      </c>
      <c r="CM243" t="s">
        <v>47</v>
      </c>
      <c r="CN243" t="s">
        <v>60</v>
      </c>
      <c r="CO243">
        <f aca="true" t="shared" si="218" ref="CO243:CO248">MAX(AZ243:BI243)</f>
        <v>13.75</v>
      </c>
      <c r="CP243">
        <f aca="true" t="shared" si="219" ref="CP243:CP248">MIN(AZ243:BI243)</f>
        <v>1.5</v>
      </c>
      <c r="CQ243" s="27">
        <f aca="true" t="shared" si="220" ref="CQ243:CQ248">(CO243-CP243)/4+CP243</f>
        <v>4.5625</v>
      </c>
      <c r="CR243"/>
      <c r="CS243">
        <f aca="true" t="shared" si="221" ref="CS243:DB248">IF(AZ243&gt;$CQ243,1,0)</f>
        <v>1</v>
      </c>
      <c r="CT243">
        <f t="shared" si="221"/>
        <v>1</v>
      </c>
      <c r="CU243">
        <f t="shared" si="221"/>
        <v>1</v>
      </c>
      <c r="CV243">
        <f t="shared" si="221"/>
        <v>1</v>
      </c>
      <c r="CW243">
        <f t="shared" si="221"/>
        <v>0</v>
      </c>
      <c r="CX243">
        <f t="shared" si="221"/>
        <v>0</v>
      </c>
      <c r="CY243">
        <f t="shared" si="221"/>
        <v>0</v>
      </c>
      <c r="CZ243">
        <f t="shared" si="221"/>
        <v>0</v>
      </c>
      <c r="DA243">
        <f t="shared" si="221"/>
        <v>0</v>
      </c>
      <c r="DB243">
        <f t="shared" si="221"/>
        <v>0</v>
      </c>
      <c r="DC243" s="8">
        <f t="shared" si="180"/>
        <v>4</v>
      </c>
      <c r="DD243" t="s">
        <v>47</v>
      </c>
      <c r="DE243" s="8">
        <v>471</v>
      </c>
      <c r="DF243" s="103"/>
      <c r="DG243" s="53"/>
      <c r="DH243" s="53"/>
      <c r="DI243" s="53"/>
      <c r="DJ243" s="53"/>
      <c r="DK243" s="53"/>
      <c r="DL243" s="53"/>
      <c r="DP243" s="53"/>
      <c r="DQ243" s="55"/>
    </row>
    <row r="244" spans="1:116" s="5" customFormat="1" ht="12.75">
      <c r="A244" s="53">
        <v>31</v>
      </c>
      <c r="B244" s="8">
        <v>471</v>
      </c>
      <c r="C244" t="s">
        <v>45</v>
      </c>
      <c r="D244" t="s">
        <v>102</v>
      </c>
      <c r="E244" t="s">
        <v>131</v>
      </c>
      <c r="F244" s="8">
        <v>20.7</v>
      </c>
      <c r="G244" s="8">
        <v>1.6</v>
      </c>
      <c r="H244" s="8">
        <v>892</v>
      </c>
      <c r="I244" s="8">
        <v>59</v>
      </c>
      <c r="J244" s="8"/>
      <c r="K244">
        <v>18.8</v>
      </c>
      <c r="L244" s="8">
        <v>5</v>
      </c>
      <c r="M244"/>
      <c r="N244" s="28">
        <f>(K244-K243)/K243</f>
        <v>2.032258064516129</v>
      </c>
      <c r="O244">
        <v>41</v>
      </c>
      <c r="P244" s="28">
        <f>(O244-O243)/O243</f>
        <v>1.411764705882353</v>
      </c>
      <c r="Q244" s="8">
        <v>2</v>
      </c>
      <c r="R244" s="12">
        <v>0</v>
      </c>
      <c r="S244">
        <v>14.4</v>
      </c>
      <c r="T244" s="28">
        <f>(S244-S243)/S243</f>
        <v>-0.28358208955223885</v>
      </c>
      <c r="U244"/>
      <c r="V244"/>
      <c r="W244" s="38" t="s">
        <v>195</v>
      </c>
      <c r="X244" s="38" t="s">
        <v>195</v>
      </c>
      <c r="Y244" s="30" t="s">
        <v>183</v>
      </c>
      <c r="Z244" s="8">
        <v>0</v>
      </c>
      <c r="AA244" t="s">
        <v>131</v>
      </c>
      <c r="AB244"/>
      <c r="AC244">
        <v>165</v>
      </c>
      <c r="AD244">
        <v>195</v>
      </c>
      <c r="AE244">
        <v>136</v>
      </c>
      <c r="AF244">
        <v>68</v>
      </c>
      <c r="AG244">
        <v>58</v>
      </c>
      <c r="AH244">
        <v>31</v>
      </c>
      <c r="AI244">
        <v>57</v>
      </c>
      <c r="AJ244">
        <v>60</v>
      </c>
      <c r="AK244">
        <v>47</v>
      </c>
      <c r="AL244">
        <v>75</v>
      </c>
      <c r="AM244"/>
      <c r="AN244">
        <v>34</v>
      </c>
      <c r="AO244">
        <v>41</v>
      </c>
      <c r="AP244">
        <v>28</v>
      </c>
      <c r="AQ244">
        <v>14</v>
      </c>
      <c r="AR244">
        <v>12</v>
      </c>
      <c r="AS244">
        <v>6</v>
      </c>
      <c r="AT244">
        <v>11</v>
      </c>
      <c r="AU244">
        <v>11</v>
      </c>
      <c r="AV244">
        <v>9</v>
      </c>
      <c r="AW244">
        <v>15</v>
      </c>
      <c r="AX244"/>
      <c r="AY244"/>
      <c r="AZ244">
        <f t="shared" si="211"/>
        <v>31</v>
      </c>
      <c r="BA244">
        <f t="shared" si="212"/>
        <v>36</v>
      </c>
      <c r="BB244">
        <f t="shared" si="212"/>
        <v>27.75</v>
      </c>
      <c r="BC244">
        <f t="shared" si="212"/>
        <v>17</v>
      </c>
      <c r="BD244">
        <f t="shared" si="212"/>
        <v>11</v>
      </c>
      <c r="BE244">
        <f t="shared" si="212"/>
        <v>8.75</v>
      </c>
      <c r="BF244">
        <f t="shared" si="212"/>
        <v>9.75</v>
      </c>
      <c r="BG244">
        <f t="shared" si="212"/>
        <v>10.5</v>
      </c>
      <c r="BH244">
        <f t="shared" si="212"/>
        <v>11</v>
      </c>
      <c r="BI244">
        <f t="shared" si="213"/>
        <v>18.25</v>
      </c>
      <c r="BJ244"/>
      <c r="BK244"/>
      <c r="BL244">
        <v>18</v>
      </c>
      <c r="BM244">
        <v>22</v>
      </c>
      <c r="BN244">
        <v>15</v>
      </c>
      <c r="BO244">
        <v>8</v>
      </c>
      <c r="BP244">
        <v>7</v>
      </c>
      <c r="BQ244">
        <v>3</v>
      </c>
      <c r="BR244">
        <v>6</v>
      </c>
      <c r="BS244">
        <v>7</v>
      </c>
      <c r="BT244">
        <v>5</v>
      </c>
      <c r="BU244">
        <v>8</v>
      </c>
      <c r="BV244"/>
      <c r="BW244" t="s">
        <v>48</v>
      </c>
      <c r="BX244" s="5" t="s">
        <v>101</v>
      </c>
      <c r="BY244">
        <f t="shared" si="214"/>
        <v>22</v>
      </c>
      <c r="BZ244">
        <f t="shared" si="215"/>
        <v>3</v>
      </c>
      <c r="CA244" s="27">
        <f t="shared" si="216"/>
        <v>7.75</v>
      </c>
      <c r="CB244"/>
      <c r="CC244">
        <f t="shared" si="217"/>
        <v>1</v>
      </c>
      <c r="CD244">
        <f t="shared" si="217"/>
        <v>1</v>
      </c>
      <c r="CE244">
        <f t="shared" si="217"/>
        <v>1</v>
      </c>
      <c r="CF244">
        <f t="shared" si="217"/>
        <v>1</v>
      </c>
      <c r="CG244">
        <f t="shared" si="217"/>
        <v>0</v>
      </c>
      <c r="CH244">
        <f t="shared" si="217"/>
        <v>0</v>
      </c>
      <c r="CI244">
        <f t="shared" si="217"/>
        <v>0</v>
      </c>
      <c r="CJ244">
        <f t="shared" si="217"/>
        <v>0</v>
      </c>
      <c r="CK244">
        <f t="shared" si="217"/>
        <v>0</v>
      </c>
      <c r="CL244">
        <f t="shared" si="217"/>
        <v>1</v>
      </c>
      <c r="CM244" t="s">
        <v>131</v>
      </c>
      <c r="CN244"/>
      <c r="CO244">
        <f t="shared" si="218"/>
        <v>36</v>
      </c>
      <c r="CP244">
        <f t="shared" si="219"/>
        <v>8.75</v>
      </c>
      <c r="CQ244" s="27">
        <f t="shared" si="220"/>
        <v>15.5625</v>
      </c>
      <c r="CR244"/>
      <c r="CS244">
        <f t="shared" si="221"/>
        <v>1</v>
      </c>
      <c r="CT244">
        <f t="shared" si="221"/>
        <v>1</v>
      </c>
      <c r="CU244">
        <f t="shared" si="221"/>
        <v>1</v>
      </c>
      <c r="CV244">
        <f t="shared" si="221"/>
        <v>1</v>
      </c>
      <c r="CW244">
        <f t="shared" si="221"/>
        <v>0</v>
      </c>
      <c r="CX244">
        <f t="shared" si="221"/>
        <v>0</v>
      </c>
      <c r="CY244">
        <f t="shared" si="221"/>
        <v>0</v>
      </c>
      <c r="CZ244">
        <f t="shared" si="221"/>
        <v>0</v>
      </c>
      <c r="DA244">
        <f t="shared" si="221"/>
        <v>0</v>
      </c>
      <c r="DB244">
        <f t="shared" si="221"/>
        <v>1</v>
      </c>
      <c r="DC244" s="8">
        <f t="shared" si="180"/>
        <v>5</v>
      </c>
      <c r="DD244" t="s">
        <v>131</v>
      </c>
      <c r="DE244" s="8">
        <v>471</v>
      </c>
      <c r="DF244" s="103"/>
      <c r="DG244" s="53"/>
      <c r="DH244" s="53"/>
      <c r="DI244" s="53"/>
      <c r="DJ244" s="53"/>
      <c r="DK244" s="53"/>
      <c r="DL244" s="53"/>
    </row>
    <row r="245" spans="1:116" s="5" customFormat="1" ht="12.75">
      <c r="A245" s="53">
        <v>31</v>
      </c>
      <c r="B245" s="74">
        <v>471</v>
      </c>
      <c r="C245" t="s">
        <v>45</v>
      </c>
      <c r="D245" s="5" t="s">
        <v>369</v>
      </c>
      <c r="E245" s="5" t="s">
        <v>395</v>
      </c>
      <c r="F245" s="53">
        <v>10.9</v>
      </c>
      <c r="G245" s="53">
        <v>0.3</v>
      </c>
      <c r="H245" s="74">
        <v>583</v>
      </c>
      <c r="I245" s="74">
        <v>46</v>
      </c>
      <c r="J245" s="74"/>
      <c r="K245" s="77">
        <v>16.6</v>
      </c>
      <c r="L245" s="74">
        <v>2</v>
      </c>
      <c r="M245" s="77"/>
      <c r="N245" s="28">
        <f>(K245-K243)/K243</f>
        <v>1.67741935483871</v>
      </c>
      <c r="O245" s="5">
        <v>37</v>
      </c>
      <c r="P245" s="28">
        <f>(O245-O243)/O243</f>
        <v>1.1764705882352942</v>
      </c>
      <c r="Q245" s="74">
        <v>3</v>
      </c>
      <c r="R245" s="12">
        <v>1</v>
      </c>
      <c r="S245" s="77">
        <v>18.3</v>
      </c>
      <c r="T245" s="28">
        <f>(S245-S243)/S243</f>
        <v>-0.08955223880597017</v>
      </c>
      <c r="W245" s="5" t="s">
        <v>198</v>
      </c>
      <c r="X245" s="5" t="s">
        <v>198</v>
      </c>
      <c r="Y245" s="5" t="s">
        <v>198</v>
      </c>
      <c r="Z245" s="53">
        <v>0</v>
      </c>
      <c r="AA245" s="5" t="s">
        <v>395</v>
      </c>
      <c r="AC245" s="77">
        <v>72</v>
      </c>
      <c r="AD245" s="77">
        <v>106</v>
      </c>
      <c r="AE245" s="77">
        <v>130</v>
      </c>
      <c r="AF245" s="77">
        <v>128</v>
      </c>
      <c r="AG245" s="77">
        <v>31</v>
      </c>
      <c r="AH245" s="77">
        <v>26</v>
      </c>
      <c r="AI245" s="77">
        <v>16</v>
      </c>
      <c r="AJ245" s="77">
        <v>18</v>
      </c>
      <c r="AK245" s="77">
        <v>14</v>
      </c>
      <c r="AL245" s="77">
        <v>42</v>
      </c>
      <c r="AN245" s="77">
        <v>20</v>
      </c>
      <c r="AO245" s="77">
        <v>30</v>
      </c>
      <c r="AP245" s="77">
        <v>37</v>
      </c>
      <c r="AQ245" s="77">
        <v>36</v>
      </c>
      <c r="AR245" s="77">
        <v>8</v>
      </c>
      <c r="AS245" s="77">
        <v>7</v>
      </c>
      <c r="AT245" s="77">
        <v>4</v>
      </c>
      <c r="AU245" s="77">
        <v>5</v>
      </c>
      <c r="AV245" s="77">
        <v>3</v>
      </c>
      <c r="AW245" s="77">
        <v>11</v>
      </c>
      <c r="AX245"/>
      <c r="AY245"/>
      <c r="AZ245">
        <f t="shared" si="211"/>
        <v>20.25</v>
      </c>
      <c r="BA245">
        <f t="shared" si="212"/>
        <v>29.25</v>
      </c>
      <c r="BB245">
        <f t="shared" si="212"/>
        <v>35</v>
      </c>
      <c r="BC245">
        <f t="shared" si="212"/>
        <v>29.25</v>
      </c>
      <c r="BD245">
        <f t="shared" si="212"/>
        <v>14.75</v>
      </c>
      <c r="BE245">
        <f t="shared" si="212"/>
        <v>6.5</v>
      </c>
      <c r="BF245">
        <f t="shared" si="212"/>
        <v>5</v>
      </c>
      <c r="BG245">
        <f t="shared" si="212"/>
        <v>4.25</v>
      </c>
      <c r="BH245">
        <f t="shared" si="212"/>
        <v>5.5</v>
      </c>
      <c r="BI245">
        <f t="shared" si="213"/>
        <v>11.25</v>
      </c>
      <c r="BJ245"/>
      <c r="BL245" s="5">
        <v>12</v>
      </c>
      <c r="BM245" s="5">
        <v>18</v>
      </c>
      <c r="BN245" s="5">
        <v>22</v>
      </c>
      <c r="BO245" s="5">
        <v>22</v>
      </c>
      <c r="BP245" s="5">
        <v>5</v>
      </c>
      <c r="BQ245" s="5">
        <v>4</v>
      </c>
      <c r="BR245" s="5">
        <v>3</v>
      </c>
      <c r="BS245" s="5">
        <v>3</v>
      </c>
      <c r="BT245" s="5">
        <v>2</v>
      </c>
      <c r="BU245" s="5">
        <v>7</v>
      </c>
      <c r="BW245" t="s">
        <v>48</v>
      </c>
      <c r="BX245" s="5" t="s">
        <v>101</v>
      </c>
      <c r="BY245">
        <f t="shared" si="214"/>
        <v>22</v>
      </c>
      <c r="BZ245">
        <f t="shared" si="215"/>
        <v>2</v>
      </c>
      <c r="CA245" s="27">
        <f t="shared" si="216"/>
        <v>7</v>
      </c>
      <c r="CC245">
        <f t="shared" si="217"/>
        <v>1</v>
      </c>
      <c r="CD245">
        <f t="shared" si="217"/>
        <v>1</v>
      </c>
      <c r="CE245">
        <f t="shared" si="217"/>
        <v>1</v>
      </c>
      <c r="CF245">
        <f t="shared" si="217"/>
        <v>1</v>
      </c>
      <c r="CG245">
        <f t="shared" si="217"/>
        <v>0</v>
      </c>
      <c r="CH245">
        <f t="shared" si="217"/>
        <v>0</v>
      </c>
      <c r="CI245">
        <f t="shared" si="217"/>
        <v>0</v>
      </c>
      <c r="CJ245">
        <f t="shared" si="217"/>
        <v>0</v>
      </c>
      <c r="CK245">
        <f t="shared" si="217"/>
        <v>0</v>
      </c>
      <c r="CL245">
        <f t="shared" si="217"/>
        <v>0</v>
      </c>
      <c r="CM245" s="5" t="s">
        <v>395</v>
      </c>
      <c r="CO245">
        <f t="shared" si="218"/>
        <v>35</v>
      </c>
      <c r="CP245">
        <f t="shared" si="219"/>
        <v>4.25</v>
      </c>
      <c r="CQ245" s="27">
        <f t="shared" si="220"/>
        <v>11.9375</v>
      </c>
      <c r="CR245"/>
      <c r="CS245">
        <f t="shared" si="221"/>
        <v>1</v>
      </c>
      <c r="CT245">
        <f t="shared" si="221"/>
        <v>1</v>
      </c>
      <c r="CU245">
        <f t="shared" si="221"/>
        <v>1</v>
      </c>
      <c r="CV245">
        <f t="shared" si="221"/>
        <v>1</v>
      </c>
      <c r="CW245">
        <f t="shared" si="221"/>
        <v>1</v>
      </c>
      <c r="CX245">
        <f t="shared" si="221"/>
        <v>0</v>
      </c>
      <c r="CY245">
        <f t="shared" si="221"/>
        <v>0</v>
      </c>
      <c r="CZ245">
        <f t="shared" si="221"/>
        <v>0</v>
      </c>
      <c r="DA245">
        <f t="shared" si="221"/>
        <v>0</v>
      </c>
      <c r="DB245">
        <f t="shared" si="221"/>
        <v>0</v>
      </c>
      <c r="DC245" s="8">
        <f t="shared" si="180"/>
        <v>5</v>
      </c>
      <c r="DD245" s="5" t="s">
        <v>395</v>
      </c>
      <c r="DE245" s="74">
        <v>471</v>
      </c>
      <c r="DF245" s="74"/>
      <c r="DG245" s="53"/>
      <c r="DH245" s="53"/>
      <c r="DI245" s="53"/>
      <c r="DJ245" s="53"/>
      <c r="DK245" s="53"/>
      <c r="DL245" s="53"/>
    </row>
    <row r="246" spans="1:116" s="5" customFormat="1" ht="12.75">
      <c r="A246" s="53">
        <v>31</v>
      </c>
      <c r="B246" s="74">
        <v>471</v>
      </c>
      <c r="C246" t="s">
        <v>45</v>
      </c>
      <c r="D246" s="5" t="s">
        <v>368</v>
      </c>
      <c r="E246" s="77" t="s">
        <v>396</v>
      </c>
      <c r="F246" s="53">
        <v>9.9</v>
      </c>
      <c r="G246" s="53">
        <v>0.2</v>
      </c>
      <c r="H246" s="74">
        <v>945</v>
      </c>
      <c r="I246" s="74">
        <v>57</v>
      </c>
      <c r="J246" s="74"/>
      <c r="K246" s="77">
        <v>23.9</v>
      </c>
      <c r="L246" s="74">
        <v>14</v>
      </c>
      <c r="M246" s="77"/>
      <c r="N246" s="28">
        <f>(K246-K243)/K243</f>
        <v>2.854838709677419</v>
      </c>
      <c r="O246" s="5">
        <v>54</v>
      </c>
      <c r="P246" s="28">
        <f>(O246-O243)/O243</f>
        <v>2.176470588235294</v>
      </c>
      <c r="Q246" s="74">
        <v>3</v>
      </c>
      <c r="R246" s="12">
        <v>1</v>
      </c>
      <c r="S246" s="77">
        <v>17.4</v>
      </c>
      <c r="T246" s="28">
        <f>(S246-S243)/S243</f>
        <v>-0.13432835820895536</v>
      </c>
      <c r="W246" s="39" t="s">
        <v>197</v>
      </c>
      <c r="X246" s="39" t="s">
        <v>197</v>
      </c>
      <c r="Y246" s="5" t="s">
        <v>198</v>
      </c>
      <c r="Z246" s="53">
        <v>0</v>
      </c>
      <c r="AA246" s="77" t="s">
        <v>396</v>
      </c>
      <c r="AC246" s="77">
        <v>115</v>
      </c>
      <c r="AD246" s="77">
        <v>184</v>
      </c>
      <c r="AE246" s="77">
        <v>222</v>
      </c>
      <c r="AF246" s="77">
        <v>173</v>
      </c>
      <c r="AG246" s="77">
        <v>67</v>
      </c>
      <c r="AH246" s="77">
        <v>39</v>
      </c>
      <c r="AI246" s="77">
        <v>37</v>
      </c>
      <c r="AJ246" s="77">
        <v>32</v>
      </c>
      <c r="AK246" s="77">
        <v>39</v>
      </c>
      <c r="AL246" s="77">
        <v>37</v>
      </c>
      <c r="AN246" s="5">
        <v>28</v>
      </c>
      <c r="AO246" s="5">
        <v>45</v>
      </c>
      <c r="AP246" s="5">
        <v>54</v>
      </c>
      <c r="AQ246" s="5">
        <v>42</v>
      </c>
      <c r="AR246" s="5">
        <v>16</v>
      </c>
      <c r="AS246" s="5">
        <v>9</v>
      </c>
      <c r="AT246" s="5">
        <v>9</v>
      </c>
      <c r="AU246" s="5">
        <v>8</v>
      </c>
      <c r="AV246" s="5">
        <v>9</v>
      </c>
      <c r="AW246" s="5">
        <v>9</v>
      </c>
      <c r="AX246"/>
      <c r="AY246"/>
      <c r="AZ246">
        <f t="shared" si="211"/>
        <v>27.5</v>
      </c>
      <c r="BA246">
        <f t="shared" si="212"/>
        <v>43</v>
      </c>
      <c r="BB246">
        <f t="shared" si="212"/>
        <v>48.75</v>
      </c>
      <c r="BC246">
        <f t="shared" si="212"/>
        <v>38.5</v>
      </c>
      <c r="BD246">
        <f t="shared" si="212"/>
        <v>20.75</v>
      </c>
      <c r="BE246">
        <f t="shared" si="212"/>
        <v>10.75</v>
      </c>
      <c r="BF246">
        <f t="shared" si="212"/>
        <v>8.75</v>
      </c>
      <c r="BG246">
        <f t="shared" si="212"/>
        <v>8.5</v>
      </c>
      <c r="BH246">
        <f t="shared" si="212"/>
        <v>8.75</v>
      </c>
      <c r="BI246">
        <f t="shared" si="213"/>
        <v>13.75</v>
      </c>
      <c r="BJ246"/>
      <c r="BL246" s="5">
        <v>12</v>
      </c>
      <c r="BM246" s="5">
        <v>19</v>
      </c>
      <c r="BN246" s="5">
        <v>23</v>
      </c>
      <c r="BO246" s="5">
        <v>18</v>
      </c>
      <c r="BP246" s="5">
        <v>7</v>
      </c>
      <c r="BQ246" s="5">
        <v>4</v>
      </c>
      <c r="BR246" s="5">
        <v>4</v>
      </c>
      <c r="BS246" s="5">
        <v>3</v>
      </c>
      <c r="BT246" s="5">
        <v>4</v>
      </c>
      <c r="BU246" s="5">
        <v>4</v>
      </c>
      <c r="BW246" t="s">
        <v>48</v>
      </c>
      <c r="BX246" s="5" t="s">
        <v>101</v>
      </c>
      <c r="BY246">
        <f t="shared" si="214"/>
        <v>23</v>
      </c>
      <c r="BZ246">
        <f t="shared" si="215"/>
        <v>3</v>
      </c>
      <c r="CA246" s="27">
        <f t="shared" si="216"/>
        <v>8</v>
      </c>
      <c r="CC246">
        <f t="shared" si="217"/>
        <v>1</v>
      </c>
      <c r="CD246">
        <f t="shared" si="217"/>
        <v>1</v>
      </c>
      <c r="CE246">
        <f t="shared" si="217"/>
        <v>1</v>
      </c>
      <c r="CF246">
        <f t="shared" si="217"/>
        <v>1</v>
      </c>
      <c r="CG246">
        <f t="shared" si="217"/>
        <v>0</v>
      </c>
      <c r="CH246">
        <f t="shared" si="217"/>
        <v>0</v>
      </c>
      <c r="CI246">
        <f t="shared" si="217"/>
        <v>0</v>
      </c>
      <c r="CJ246">
        <f t="shared" si="217"/>
        <v>0</v>
      </c>
      <c r="CK246">
        <f t="shared" si="217"/>
        <v>0</v>
      </c>
      <c r="CL246">
        <f t="shared" si="217"/>
        <v>0</v>
      </c>
      <c r="CM246" s="77" t="s">
        <v>396</v>
      </c>
      <c r="CO246">
        <f t="shared" si="218"/>
        <v>48.75</v>
      </c>
      <c r="CP246">
        <f t="shared" si="219"/>
        <v>8.5</v>
      </c>
      <c r="CQ246" s="27">
        <f t="shared" si="220"/>
        <v>18.5625</v>
      </c>
      <c r="CR246"/>
      <c r="CS246">
        <f t="shared" si="221"/>
        <v>1</v>
      </c>
      <c r="CT246">
        <f t="shared" si="221"/>
        <v>1</v>
      </c>
      <c r="CU246">
        <f t="shared" si="221"/>
        <v>1</v>
      </c>
      <c r="CV246">
        <f t="shared" si="221"/>
        <v>1</v>
      </c>
      <c r="CW246">
        <f t="shared" si="221"/>
        <v>1</v>
      </c>
      <c r="CX246">
        <f t="shared" si="221"/>
        <v>0</v>
      </c>
      <c r="CY246">
        <f t="shared" si="221"/>
        <v>0</v>
      </c>
      <c r="CZ246">
        <f t="shared" si="221"/>
        <v>0</v>
      </c>
      <c r="DA246">
        <f t="shared" si="221"/>
        <v>0</v>
      </c>
      <c r="DB246">
        <f t="shared" si="221"/>
        <v>0</v>
      </c>
      <c r="DC246" s="8">
        <f t="shared" si="180"/>
        <v>5</v>
      </c>
      <c r="DD246" s="77" t="s">
        <v>396</v>
      </c>
      <c r="DE246" s="74">
        <v>471</v>
      </c>
      <c r="DF246" s="74"/>
      <c r="DG246" s="53"/>
      <c r="DH246" s="53"/>
      <c r="DI246" s="53"/>
      <c r="DJ246" s="53"/>
      <c r="DK246" s="53"/>
      <c r="DL246" s="53"/>
    </row>
    <row r="247" spans="1:116" s="5" customFormat="1" ht="12.75">
      <c r="A247" s="53">
        <v>31</v>
      </c>
      <c r="B247" s="74">
        <v>471</v>
      </c>
      <c r="C247" t="s">
        <v>45</v>
      </c>
      <c r="D247" s="5" t="s">
        <v>367</v>
      </c>
      <c r="E247" s="5" t="s">
        <v>393</v>
      </c>
      <c r="F247" s="53">
        <v>10.6</v>
      </c>
      <c r="G247" s="53">
        <v>0.3</v>
      </c>
      <c r="H247" s="74">
        <v>581</v>
      </c>
      <c r="I247" s="74">
        <v>42</v>
      </c>
      <c r="J247" s="74"/>
      <c r="K247" s="77">
        <v>17.9</v>
      </c>
      <c r="L247" s="74">
        <v>3</v>
      </c>
      <c r="M247" s="77"/>
      <c r="N247" s="28">
        <f>(K247-K243)/K243</f>
        <v>1.8870967741935483</v>
      </c>
      <c r="O247" s="5">
        <v>56</v>
      </c>
      <c r="P247" s="28">
        <f>(O247-O243)/O243</f>
        <v>2.2941176470588234</v>
      </c>
      <c r="Q247" s="74">
        <v>4</v>
      </c>
      <c r="R247" s="12">
        <v>2</v>
      </c>
      <c r="S247" s="77">
        <v>25.3</v>
      </c>
      <c r="T247" s="28">
        <f>(S247-S243)/S243</f>
        <v>0.2587064676616915</v>
      </c>
      <c r="W247" s="5" t="s">
        <v>409</v>
      </c>
      <c r="X247" s="5" t="s">
        <v>409</v>
      </c>
      <c r="Y247" s="38" t="s">
        <v>426</v>
      </c>
      <c r="Z247" s="53" t="s">
        <v>73</v>
      </c>
      <c r="AA247" s="5" t="s">
        <v>393</v>
      </c>
      <c r="AC247" s="77">
        <v>30</v>
      </c>
      <c r="AD247" s="77">
        <v>93</v>
      </c>
      <c r="AE247" s="77">
        <v>172</v>
      </c>
      <c r="AF247" s="77">
        <v>180</v>
      </c>
      <c r="AG247" s="77">
        <v>37</v>
      </c>
      <c r="AH247" s="77">
        <v>15</v>
      </c>
      <c r="AI247" s="77">
        <v>8</v>
      </c>
      <c r="AJ247" s="77">
        <v>5</v>
      </c>
      <c r="AK247" s="77">
        <v>9</v>
      </c>
      <c r="AL247" s="77">
        <v>32</v>
      </c>
      <c r="AN247" s="77">
        <v>10</v>
      </c>
      <c r="AO247" s="77">
        <v>3</v>
      </c>
      <c r="AP247" s="77">
        <v>54</v>
      </c>
      <c r="AQ247" s="77">
        <v>56</v>
      </c>
      <c r="AR247" s="77">
        <v>11</v>
      </c>
      <c r="AS247" s="77">
        <v>5</v>
      </c>
      <c r="AT247" s="77">
        <v>2</v>
      </c>
      <c r="AU247" s="77">
        <v>1</v>
      </c>
      <c r="AV247" s="77">
        <v>2</v>
      </c>
      <c r="AW247" s="77">
        <v>10</v>
      </c>
      <c r="AX247"/>
      <c r="AY247"/>
      <c r="AZ247">
        <f t="shared" si="211"/>
        <v>8.25</v>
      </c>
      <c r="BA247">
        <f t="shared" si="212"/>
        <v>17.5</v>
      </c>
      <c r="BB247">
        <f t="shared" si="212"/>
        <v>41.75</v>
      </c>
      <c r="BC247">
        <f t="shared" si="212"/>
        <v>44.25</v>
      </c>
      <c r="BD247">
        <f t="shared" si="212"/>
        <v>20.75</v>
      </c>
      <c r="BE247">
        <f t="shared" si="212"/>
        <v>5.75</v>
      </c>
      <c r="BF247">
        <f t="shared" si="212"/>
        <v>2.5</v>
      </c>
      <c r="BG247">
        <f t="shared" si="212"/>
        <v>1.5</v>
      </c>
      <c r="BH247">
        <f t="shared" si="212"/>
        <v>3.75</v>
      </c>
      <c r="BI247">
        <f t="shared" si="213"/>
        <v>8</v>
      </c>
      <c r="BJ247"/>
      <c r="BL247" s="5">
        <v>5</v>
      </c>
      <c r="BM247" s="5">
        <v>16</v>
      </c>
      <c r="BN247" s="5">
        <v>30</v>
      </c>
      <c r="BO247" s="5">
        <v>31</v>
      </c>
      <c r="BP247" s="5">
        <v>6</v>
      </c>
      <c r="BQ247" s="5">
        <v>3</v>
      </c>
      <c r="BR247" s="5">
        <v>1</v>
      </c>
      <c r="BS247" s="5">
        <v>1</v>
      </c>
      <c r="BT247" s="5">
        <v>2</v>
      </c>
      <c r="BU247" s="5">
        <v>6</v>
      </c>
      <c r="BW247" t="s">
        <v>48</v>
      </c>
      <c r="BX247" s="5" t="s">
        <v>101</v>
      </c>
      <c r="BY247">
        <f t="shared" si="214"/>
        <v>31</v>
      </c>
      <c r="BZ247">
        <f t="shared" si="215"/>
        <v>1</v>
      </c>
      <c r="CA247" s="27">
        <f t="shared" si="216"/>
        <v>8.5</v>
      </c>
      <c r="CC247">
        <f t="shared" si="217"/>
        <v>0</v>
      </c>
      <c r="CD247">
        <f t="shared" si="217"/>
        <v>1</v>
      </c>
      <c r="CE247">
        <f t="shared" si="217"/>
        <v>1</v>
      </c>
      <c r="CF247">
        <f t="shared" si="217"/>
        <v>1</v>
      </c>
      <c r="CG247">
        <f t="shared" si="217"/>
        <v>0</v>
      </c>
      <c r="CH247">
        <f t="shared" si="217"/>
        <v>0</v>
      </c>
      <c r="CI247">
        <f t="shared" si="217"/>
        <v>0</v>
      </c>
      <c r="CJ247">
        <f t="shared" si="217"/>
        <v>0</v>
      </c>
      <c r="CK247">
        <f t="shared" si="217"/>
        <v>0</v>
      </c>
      <c r="CL247">
        <f t="shared" si="217"/>
        <v>0</v>
      </c>
      <c r="CM247" s="5" t="s">
        <v>393</v>
      </c>
      <c r="CO247">
        <f t="shared" si="218"/>
        <v>44.25</v>
      </c>
      <c r="CP247">
        <f t="shared" si="219"/>
        <v>1.5</v>
      </c>
      <c r="CQ247" s="27">
        <f t="shared" si="220"/>
        <v>12.1875</v>
      </c>
      <c r="CR247"/>
      <c r="CS247">
        <f t="shared" si="221"/>
        <v>0</v>
      </c>
      <c r="CT247">
        <f t="shared" si="221"/>
        <v>1</v>
      </c>
      <c r="CU247">
        <f t="shared" si="221"/>
        <v>1</v>
      </c>
      <c r="CV247">
        <f t="shared" si="221"/>
        <v>1</v>
      </c>
      <c r="CW247">
        <f t="shared" si="221"/>
        <v>1</v>
      </c>
      <c r="CX247">
        <f t="shared" si="221"/>
        <v>0</v>
      </c>
      <c r="CY247">
        <f t="shared" si="221"/>
        <v>0</v>
      </c>
      <c r="CZ247">
        <f t="shared" si="221"/>
        <v>0</v>
      </c>
      <c r="DA247">
        <f t="shared" si="221"/>
        <v>0</v>
      </c>
      <c r="DB247">
        <f t="shared" si="221"/>
        <v>0</v>
      </c>
      <c r="DC247" s="8">
        <f t="shared" si="180"/>
        <v>4</v>
      </c>
      <c r="DD247" s="5" t="s">
        <v>393</v>
      </c>
      <c r="DE247" s="74">
        <v>471</v>
      </c>
      <c r="DF247" s="74"/>
      <c r="DG247" s="53"/>
      <c r="DH247" s="53"/>
      <c r="DI247" s="53"/>
      <c r="DJ247" s="53"/>
      <c r="DK247" s="53"/>
      <c r="DL247" s="53"/>
    </row>
    <row r="248" spans="1:116" s="5" customFormat="1" ht="12.75">
      <c r="A248" s="53">
        <v>31</v>
      </c>
      <c r="B248" s="74">
        <v>471</v>
      </c>
      <c r="C248" t="s">
        <v>45</v>
      </c>
      <c r="D248" s="77" t="s">
        <v>366</v>
      </c>
      <c r="E248" t="s">
        <v>394</v>
      </c>
      <c r="F248" s="74">
        <v>10.1</v>
      </c>
      <c r="G248" s="74">
        <v>0.2</v>
      </c>
      <c r="H248" s="74">
        <v>878</v>
      </c>
      <c r="I248" s="74">
        <v>48</v>
      </c>
      <c r="J248" s="74"/>
      <c r="K248" s="77">
        <v>22.5</v>
      </c>
      <c r="L248" s="74">
        <v>5</v>
      </c>
      <c r="M248" s="77"/>
      <c r="N248" s="28">
        <f>(K248-K243)/K243</f>
        <v>2.629032258064516</v>
      </c>
      <c r="O248" s="5">
        <v>60</v>
      </c>
      <c r="P248" s="28">
        <f>(O248-O243)/O243</f>
        <v>2.5294117647058822</v>
      </c>
      <c r="Q248" s="74">
        <v>3</v>
      </c>
      <c r="R248" s="12">
        <v>1</v>
      </c>
      <c r="S248" s="77">
        <v>20.3</v>
      </c>
      <c r="T248" s="28">
        <f>(S248-S243)/S243</f>
        <v>0.009950248756218869</v>
      </c>
      <c r="W248" s="5" t="s">
        <v>409</v>
      </c>
      <c r="X248" s="11" t="s">
        <v>211</v>
      </c>
      <c r="Y248" s="5" t="s">
        <v>407</v>
      </c>
      <c r="Z248" s="53" t="s">
        <v>73</v>
      </c>
      <c r="AA248" t="s">
        <v>394</v>
      </c>
      <c r="AC248" s="77">
        <v>58</v>
      </c>
      <c r="AD248" s="77">
        <v>134</v>
      </c>
      <c r="AE248" s="77">
        <v>231</v>
      </c>
      <c r="AF248" s="77">
        <v>215</v>
      </c>
      <c r="AG248" s="77">
        <v>84</v>
      </c>
      <c r="AH248" s="77">
        <v>44</v>
      </c>
      <c r="AI248" s="77">
        <v>32</v>
      </c>
      <c r="AJ248" s="77">
        <v>23</v>
      </c>
      <c r="AK248" s="77">
        <v>19</v>
      </c>
      <c r="AL248" s="77">
        <v>38</v>
      </c>
      <c r="AN248" s="5">
        <v>15</v>
      </c>
      <c r="AO248" s="5">
        <v>34</v>
      </c>
      <c r="AP248" s="5">
        <v>60</v>
      </c>
      <c r="AQ248" s="5">
        <v>55</v>
      </c>
      <c r="AR248" s="5">
        <v>21</v>
      </c>
      <c r="AS248" s="5">
        <v>11</v>
      </c>
      <c r="AT248" s="5">
        <v>8</v>
      </c>
      <c r="AU248" s="5">
        <v>5</v>
      </c>
      <c r="AV248" s="5">
        <v>4</v>
      </c>
      <c r="AW248" s="5">
        <v>10</v>
      </c>
      <c r="AX248"/>
      <c r="AY248"/>
      <c r="AZ248">
        <f t="shared" si="211"/>
        <v>18.5</v>
      </c>
      <c r="BA248">
        <f t="shared" si="212"/>
        <v>35.75</v>
      </c>
      <c r="BB248">
        <f t="shared" si="212"/>
        <v>52.25</v>
      </c>
      <c r="BC248">
        <f t="shared" si="212"/>
        <v>47.75</v>
      </c>
      <c r="BD248">
        <f t="shared" si="212"/>
        <v>27</v>
      </c>
      <c r="BE248">
        <f t="shared" si="212"/>
        <v>12.75</v>
      </c>
      <c r="BF248">
        <f t="shared" si="212"/>
        <v>8</v>
      </c>
      <c r="BG248">
        <f t="shared" si="212"/>
        <v>5.5</v>
      </c>
      <c r="BH248">
        <f t="shared" si="212"/>
        <v>5.75</v>
      </c>
      <c r="BI248">
        <f t="shared" si="213"/>
        <v>9.75</v>
      </c>
      <c r="BJ248"/>
      <c r="BL248" s="5">
        <v>7</v>
      </c>
      <c r="BM248" s="5">
        <v>15</v>
      </c>
      <c r="BN248" s="5">
        <v>26</v>
      </c>
      <c r="BO248" s="5">
        <v>24</v>
      </c>
      <c r="BP248" s="5">
        <v>10</v>
      </c>
      <c r="BQ248" s="5">
        <v>5</v>
      </c>
      <c r="BR248" s="5">
        <v>4</v>
      </c>
      <c r="BS248" s="5">
        <v>3</v>
      </c>
      <c r="BT248" s="5">
        <v>2</v>
      </c>
      <c r="BU248" s="5">
        <v>4</v>
      </c>
      <c r="BW248" t="s">
        <v>48</v>
      </c>
      <c r="BX248" s="5" t="s">
        <v>101</v>
      </c>
      <c r="BY248">
        <f t="shared" si="214"/>
        <v>26</v>
      </c>
      <c r="BZ248">
        <f t="shared" si="215"/>
        <v>2</v>
      </c>
      <c r="CA248" s="27">
        <f t="shared" si="216"/>
        <v>8</v>
      </c>
      <c r="CC248">
        <f t="shared" si="217"/>
        <v>0</v>
      </c>
      <c r="CD248">
        <f t="shared" si="217"/>
        <v>1</v>
      </c>
      <c r="CE248">
        <f t="shared" si="217"/>
        <v>1</v>
      </c>
      <c r="CF248">
        <f t="shared" si="217"/>
        <v>1</v>
      </c>
      <c r="CG248">
        <f t="shared" si="217"/>
        <v>1</v>
      </c>
      <c r="CH248">
        <f t="shared" si="217"/>
        <v>0</v>
      </c>
      <c r="CI248">
        <f t="shared" si="217"/>
        <v>0</v>
      </c>
      <c r="CJ248">
        <f t="shared" si="217"/>
        <v>0</v>
      </c>
      <c r="CK248">
        <f t="shared" si="217"/>
        <v>0</v>
      </c>
      <c r="CL248">
        <f t="shared" si="217"/>
        <v>0</v>
      </c>
      <c r="CM248" t="s">
        <v>394</v>
      </c>
      <c r="CO248">
        <f t="shared" si="218"/>
        <v>52.25</v>
      </c>
      <c r="CP248">
        <f t="shared" si="219"/>
        <v>5.5</v>
      </c>
      <c r="CQ248" s="27">
        <f t="shared" si="220"/>
        <v>17.1875</v>
      </c>
      <c r="CR248"/>
      <c r="CS248">
        <f t="shared" si="221"/>
        <v>1</v>
      </c>
      <c r="CT248">
        <f t="shared" si="221"/>
        <v>1</v>
      </c>
      <c r="CU248">
        <f t="shared" si="221"/>
        <v>1</v>
      </c>
      <c r="CV248">
        <f t="shared" si="221"/>
        <v>1</v>
      </c>
      <c r="CW248">
        <f t="shared" si="221"/>
        <v>1</v>
      </c>
      <c r="CX248">
        <f t="shared" si="221"/>
        <v>0</v>
      </c>
      <c r="CY248">
        <f t="shared" si="221"/>
        <v>0</v>
      </c>
      <c r="CZ248">
        <f t="shared" si="221"/>
        <v>0</v>
      </c>
      <c r="DA248">
        <f t="shared" si="221"/>
        <v>0</v>
      </c>
      <c r="DB248">
        <f t="shared" si="221"/>
        <v>0</v>
      </c>
      <c r="DC248" s="8">
        <f t="shared" si="180"/>
        <v>5</v>
      </c>
      <c r="DD248" t="s">
        <v>394</v>
      </c>
      <c r="DE248" s="74">
        <v>471</v>
      </c>
      <c r="DF248" s="74"/>
      <c r="DG248" s="53"/>
      <c r="DH248" s="53"/>
      <c r="DI248" s="53"/>
      <c r="DJ248" s="53"/>
      <c r="DK248" s="53"/>
      <c r="DL248" s="53"/>
    </row>
    <row r="249" spans="1:116" s="5" customFormat="1" ht="12.75">
      <c r="A249" s="33"/>
      <c r="B249" s="33"/>
      <c r="C249" s="3"/>
      <c r="D249" s="3"/>
      <c r="E249" s="3"/>
      <c r="F249" s="33"/>
      <c r="G249" s="33"/>
      <c r="H249" s="33"/>
      <c r="I249" s="33"/>
      <c r="J249" s="33"/>
      <c r="K249" s="3"/>
      <c r="L249" s="33"/>
      <c r="M249" s="3"/>
      <c r="N249" s="88"/>
      <c r="O249" s="3" t="s">
        <v>51</v>
      </c>
      <c r="P249" s="88"/>
      <c r="Q249" s="33"/>
      <c r="R249" s="36"/>
      <c r="S249" s="3"/>
      <c r="T249" s="88"/>
      <c r="U249" s="3"/>
      <c r="V249" s="3"/>
      <c r="W249" s="3"/>
      <c r="X249" s="3"/>
      <c r="Y249" s="3"/>
      <c r="Z249" s="3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87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8" t="s">
        <v>51</v>
      </c>
      <c r="DD249" s="3"/>
      <c r="DE249" s="33"/>
      <c r="DF249" s="76"/>
      <c r="DG249" s="53"/>
      <c r="DH249" s="53"/>
      <c r="DI249" s="53"/>
      <c r="DJ249" s="53"/>
      <c r="DK249" s="53"/>
      <c r="DL249" s="53"/>
    </row>
    <row r="250" spans="1:116" s="5" customFormat="1" ht="12.75">
      <c r="A250" s="53"/>
      <c r="B250" s="53"/>
      <c r="F250" s="53"/>
      <c r="G250" s="53"/>
      <c r="H250" s="53"/>
      <c r="I250" s="53"/>
      <c r="J250" s="53"/>
      <c r="L250" s="53"/>
      <c r="N250" s="11"/>
      <c r="O250" s="5" t="s">
        <v>51</v>
      </c>
      <c r="P250" s="11"/>
      <c r="Q250" s="53"/>
      <c r="R250" s="57"/>
      <c r="T250" s="11"/>
      <c r="Z250" s="53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CA250" s="90"/>
      <c r="DC250" s="8" t="s">
        <v>51</v>
      </c>
      <c r="DE250" s="53"/>
      <c r="DF250" s="74"/>
      <c r="DG250" s="53"/>
      <c r="DH250" s="53"/>
      <c r="DI250" s="53"/>
      <c r="DJ250" s="53"/>
      <c r="DK250" s="53"/>
      <c r="DL250" s="53"/>
    </row>
    <row r="251" spans="1:116" s="5" customFormat="1" ht="12.75">
      <c r="A251" s="53">
        <v>32</v>
      </c>
      <c r="B251" s="53">
        <v>472</v>
      </c>
      <c r="C251" t="s">
        <v>45</v>
      </c>
      <c r="D251" s="5" t="s">
        <v>370</v>
      </c>
      <c r="E251" s="5" t="s">
        <v>47</v>
      </c>
      <c r="F251" s="53">
        <v>32.7</v>
      </c>
      <c r="G251" s="53">
        <v>1.2</v>
      </c>
      <c r="H251" s="74">
        <v>905</v>
      </c>
      <c r="I251" s="74">
        <v>35</v>
      </c>
      <c r="J251" s="74"/>
      <c r="K251" s="77">
        <v>35.2</v>
      </c>
      <c r="L251" s="74">
        <v>10</v>
      </c>
      <c r="M251" s="23">
        <f>(K251-F251)/F251</f>
        <v>0.0764525993883792</v>
      </c>
      <c r="N251" s="91"/>
      <c r="O251" s="5">
        <v>56</v>
      </c>
      <c r="P251" s="11"/>
      <c r="Q251" s="74">
        <v>2</v>
      </c>
      <c r="R251" s="92"/>
      <c r="S251" s="77">
        <v>11.3</v>
      </c>
      <c r="T251" s="91"/>
      <c r="Z251" s="53"/>
      <c r="AA251" s="5" t="s">
        <v>47</v>
      </c>
      <c r="AC251" s="77">
        <v>140</v>
      </c>
      <c r="AD251" s="77">
        <v>140</v>
      </c>
      <c r="AE251" s="77">
        <v>146</v>
      </c>
      <c r="AF251" s="77">
        <v>93</v>
      </c>
      <c r="AG251" s="77">
        <v>76</v>
      </c>
      <c r="AH251" s="77">
        <v>51</v>
      </c>
      <c r="AI251" s="77">
        <v>41</v>
      </c>
      <c r="AJ251" s="77">
        <v>26</v>
      </c>
      <c r="AK251" s="77">
        <v>61</v>
      </c>
      <c r="AL251" s="77">
        <v>131</v>
      </c>
      <c r="AN251" s="5">
        <v>53</v>
      </c>
      <c r="AO251" s="5">
        <v>53</v>
      </c>
      <c r="AP251" s="5">
        <v>56</v>
      </c>
      <c r="AQ251" s="5">
        <v>35</v>
      </c>
      <c r="AR251" s="5">
        <v>29</v>
      </c>
      <c r="AS251" s="5">
        <v>19</v>
      </c>
      <c r="AT251" s="5">
        <v>15</v>
      </c>
      <c r="AU251" s="5">
        <v>10</v>
      </c>
      <c r="AV251" s="5">
        <v>23</v>
      </c>
      <c r="AW251" s="5">
        <v>50</v>
      </c>
      <c r="AX251"/>
      <c r="AY251"/>
      <c r="AZ251">
        <f aca="true" t="shared" si="222" ref="AZ251:AZ257">(AW251+2*AN251+AO251)/4</f>
        <v>52.25</v>
      </c>
      <c r="BA251">
        <f aca="true" t="shared" si="223" ref="BA251:BH257">(AN251+2*AO251+AP251)/4</f>
        <v>53.75</v>
      </c>
      <c r="BB251">
        <f t="shared" si="223"/>
        <v>50</v>
      </c>
      <c r="BC251">
        <f t="shared" si="223"/>
        <v>38.75</v>
      </c>
      <c r="BD251">
        <f t="shared" si="223"/>
        <v>28</v>
      </c>
      <c r="BE251">
        <f t="shared" si="223"/>
        <v>20.5</v>
      </c>
      <c r="BF251">
        <f t="shared" si="223"/>
        <v>14.75</v>
      </c>
      <c r="BG251">
        <f t="shared" si="223"/>
        <v>14.5</v>
      </c>
      <c r="BH251">
        <f t="shared" si="223"/>
        <v>26.5</v>
      </c>
      <c r="BI251">
        <f aca="true" t="shared" si="224" ref="BI251:BI257">(AV251+2*AW251+AN251)/4</f>
        <v>44</v>
      </c>
      <c r="BJ251"/>
      <c r="BL251" s="5">
        <v>15</v>
      </c>
      <c r="BM251" s="5">
        <v>15</v>
      </c>
      <c r="BN251" s="5">
        <v>16</v>
      </c>
      <c r="BO251" s="5">
        <v>10</v>
      </c>
      <c r="BP251" s="5">
        <v>8</v>
      </c>
      <c r="BQ251" s="5">
        <v>6</v>
      </c>
      <c r="BR251" s="5">
        <v>5</v>
      </c>
      <c r="BS251" s="5">
        <v>3</v>
      </c>
      <c r="BT251" s="5">
        <v>7</v>
      </c>
      <c r="BU251" s="5">
        <v>14</v>
      </c>
      <c r="BW251" t="s">
        <v>48</v>
      </c>
      <c r="BX251" s="5" t="s">
        <v>60</v>
      </c>
      <c r="BY251">
        <f aca="true" t="shared" si="225" ref="BY251:BY257">MAX(BL251:BU251)</f>
        <v>16</v>
      </c>
      <c r="BZ251">
        <f aca="true" t="shared" si="226" ref="BZ251:BZ257">MIN(BL251:BU251)</f>
        <v>3</v>
      </c>
      <c r="CA251" s="27">
        <f aca="true" t="shared" si="227" ref="CA251:CA257">(BY251-BZ251)/4+BZ251</f>
        <v>6.25</v>
      </c>
      <c r="CC251">
        <f aca="true" t="shared" si="228" ref="CC251:CL257">IF(BL251&gt;$CA251,1,0)</f>
        <v>1</v>
      </c>
      <c r="CD251">
        <f t="shared" si="228"/>
        <v>1</v>
      </c>
      <c r="CE251">
        <f t="shared" si="228"/>
        <v>1</v>
      </c>
      <c r="CF251">
        <f t="shared" si="228"/>
        <v>1</v>
      </c>
      <c r="CG251">
        <f t="shared" si="228"/>
        <v>1</v>
      </c>
      <c r="CH251">
        <f t="shared" si="228"/>
        <v>0</v>
      </c>
      <c r="CI251">
        <f t="shared" si="228"/>
        <v>0</v>
      </c>
      <c r="CJ251">
        <f t="shared" si="228"/>
        <v>0</v>
      </c>
      <c r="CK251">
        <f t="shared" si="228"/>
        <v>1</v>
      </c>
      <c r="CL251">
        <f t="shared" si="228"/>
        <v>1</v>
      </c>
      <c r="CM251" s="5" t="s">
        <v>47</v>
      </c>
      <c r="DC251" s="8" t="s">
        <v>51</v>
      </c>
      <c r="DD251" s="5" t="s">
        <v>47</v>
      </c>
      <c r="DE251" s="53">
        <v>472</v>
      </c>
      <c r="DF251" s="74"/>
      <c r="DG251" s="53"/>
      <c r="DH251" s="53"/>
      <c r="DI251" s="53"/>
      <c r="DJ251" s="53"/>
      <c r="DK251" s="53"/>
      <c r="DL251" s="53"/>
    </row>
    <row r="252" spans="1:116" s="5" customFormat="1" ht="12.75">
      <c r="A252" s="53">
        <v>32</v>
      </c>
      <c r="B252" s="74">
        <v>472</v>
      </c>
      <c r="C252" t="s">
        <v>45</v>
      </c>
      <c r="D252" s="5" t="s">
        <v>371</v>
      </c>
      <c r="E252" s="77" t="s">
        <v>47</v>
      </c>
      <c r="F252" s="53">
        <v>30.4</v>
      </c>
      <c r="G252" s="53">
        <v>1</v>
      </c>
      <c r="H252" s="74">
        <v>2205</v>
      </c>
      <c r="I252" s="74">
        <v>56</v>
      </c>
      <c r="J252" s="74"/>
      <c r="K252" s="77">
        <v>52.4</v>
      </c>
      <c r="L252" s="74">
        <v>13</v>
      </c>
      <c r="M252" s="23">
        <f>(K252-F252)/F252</f>
        <v>0.7236842105263158</v>
      </c>
      <c r="N252" s="91"/>
      <c r="O252" s="5">
        <v>86</v>
      </c>
      <c r="P252" s="11"/>
      <c r="Q252" s="74">
        <v>2</v>
      </c>
      <c r="R252" s="92"/>
      <c r="S252" s="77">
        <v>11.4</v>
      </c>
      <c r="T252" s="91"/>
      <c r="Z252" s="53"/>
      <c r="AA252" s="77" t="s">
        <v>47</v>
      </c>
      <c r="AC252" s="77">
        <v>346</v>
      </c>
      <c r="AD252" s="77">
        <v>362</v>
      </c>
      <c r="AE252" s="77">
        <v>329</v>
      </c>
      <c r="AF252" s="77">
        <v>200</v>
      </c>
      <c r="AG252" s="77">
        <v>163</v>
      </c>
      <c r="AH252" s="77">
        <v>112</v>
      </c>
      <c r="AI252" s="77">
        <v>96</v>
      </c>
      <c r="AJ252" s="77">
        <v>83</v>
      </c>
      <c r="AK252" s="77">
        <v>177</v>
      </c>
      <c r="AL252" s="77">
        <v>337</v>
      </c>
      <c r="AN252" s="5">
        <v>83</v>
      </c>
      <c r="AO252" s="5">
        <v>86</v>
      </c>
      <c r="AP252" s="5">
        <v>79</v>
      </c>
      <c r="AQ252" s="5">
        <v>48</v>
      </c>
      <c r="AR252" s="5">
        <v>39</v>
      </c>
      <c r="AS252" s="5">
        <v>27</v>
      </c>
      <c r="AT252" s="5">
        <v>23</v>
      </c>
      <c r="AU252" s="5">
        <v>20</v>
      </c>
      <c r="AV252" s="5">
        <v>42</v>
      </c>
      <c r="AW252" s="5">
        <v>81</v>
      </c>
      <c r="AX252"/>
      <c r="AY252"/>
      <c r="AZ252">
        <f t="shared" si="222"/>
        <v>83.25</v>
      </c>
      <c r="BA252">
        <f t="shared" si="223"/>
        <v>83.5</v>
      </c>
      <c r="BB252">
        <f t="shared" si="223"/>
        <v>73</v>
      </c>
      <c r="BC252">
        <f t="shared" si="223"/>
        <v>53.5</v>
      </c>
      <c r="BD252">
        <f t="shared" si="223"/>
        <v>38.25</v>
      </c>
      <c r="BE252">
        <f t="shared" si="223"/>
        <v>29</v>
      </c>
      <c r="BF252">
        <f t="shared" si="223"/>
        <v>23.25</v>
      </c>
      <c r="BG252">
        <f t="shared" si="223"/>
        <v>26.25</v>
      </c>
      <c r="BH252">
        <f t="shared" si="223"/>
        <v>46.25</v>
      </c>
      <c r="BI252">
        <f t="shared" si="224"/>
        <v>71.75</v>
      </c>
      <c r="BJ252"/>
      <c r="BL252" s="5">
        <v>16</v>
      </c>
      <c r="BM252" s="5">
        <v>16</v>
      </c>
      <c r="BN252" s="5">
        <v>15</v>
      </c>
      <c r="BO252" s="5">
        <v>9</v>
      </c>
      <c r="BP252" s="5">
        <v>7</v>
      </c>
      <c r="BQ252" s="5">
        <v>5</v>
      </c>
      <c r="BR252" s="5">
        <v>4</v>
      </c>
      <c r="BS252" s="5">
        <v>4</v>
      </c>
      <c r="BT252" s="5">
        <v>8</v>
      </c>
      <c r="BU252" s="5">
        <v>15</v>
      </c>
      <c r="BW252" t="s">
        <v>48</v>
      </c>
      <c r="BX252" s="5" t="s">
        <v>60</v>
      </c>
      <c r="BY252">
        <f t="shared" si="225"/>
        <v>16</v>
      </c>
      <c r="BZ252">
        <f t="shared" si="226"/>
        <v>4</v>
      </c>
      <c r="CA252" s="27">
        <f t="shared" si="227"/>
        <v>7</v>
      </c>
      <c r="CC252">
        <f t="shared" si="228"/>
        <v>1</v>
      </c>
      <c r="CD252">
        <f t="shared" si="228"/>
        <v>1</v>
      </c>
      <c r="CE252">
        <f t="shared" si="228"/>
        <v>1</v>
      </c>
      <c r="CF252">
        <f t="shared" si="228"/>
        <v>1</v>
      </c>
      <c r="CG252">
        <f t="shared" si="228"/>
        <v>0</v>
      </c>
      <c r="CH252">
        <f t="shared" si="228"/>
        <v>0</v>
      </c>
      <c r="CI252">
        <f t="shared" si="228"/>
        <v>0</v>
      </c>
      <c r="CJ252">
        <f t="shared" si="228"/>
        <v>0</v>
      </c>
      <c r="CK252">
        <f t="shared" si="228"/>
        <v>1</v>
      </c>
      <c r="CL252">
        <f t="shared" si="228"/>
        <v>1</v>
      </c>
      <c r="CM252" s="77" t="s">
        <v>47</v>
      </c>
      <c r="DC252" s="8">
        <v>472</v>
      </c>
      <c r="DD252" s="77" t="s">
        <v>47</v>
      </c>
      <c r="DE252" s="74">
        <v>472</v>
      </c>
      <c r="DF252" s="74"/>
      <c r="DG252" s="53"/>
      <c r="DH252" s="53"/>
      <c r="DI252" s="53"/>
      <c r="DJ252" s="53"/>
      <c r="DK252" s="53"/>
      <c r="DL252" s="53"/>
    </row>
    <row r="253" spans="1:121" s="5" customFormat="1" ht="12.75">
      <c r="A253" s="53">
        <v>32</v>
      </c>
      <c r="B253" s="53">
        <v>472</v>
      </c>
      <c r="C253" t="s">
        <v>45</v>
      </c>
      <c r="D253" s="5" t="s">
        <v>372</v>
      </c>
      <c r="E253" s="5" t="s">
        <v>47</v>
      </c>
      <c r="F253" s="53">
        <v>29.7</v>
      </c>
      <c r="G253" s="53">
        <v>0.8</v>
      </c>
      <c r="H253" s="74">
        <v>2885</v>
      </c>
      <c r="I253" s="74">
        <v>73</v>
      </c>
      <c r="J253" s="74"/>
      <c r="K253" s="77">
        <v>54.2</v>
      </c>
      <c r="L253" s="74">
        <v>15</v>
      </c>
      <c r="M253" s="23">
        <f>(K253-F253)/F253</f>
        <v>0.824915824915825</v>
      </c>
      <c r="N253" s="91"/>
      <c r="O253" s="5">
        <v>102</v>
      </c>
      <c r="P253" s="11"/>
      <c r="Q253" s="74">
        <v>2</v>
      </c>
      <c r="R253" s="92"/>
      <c r="S253" s="77">
        <v>12.8</v>
      </c>
      <c r="T253" s="91"/>
      <c r="Z253" s="53"/>
      <c r="AA253" s="5" t="s">
        <v>47</v>
      </c>
      <c r="AC253" s="77">
        <v>541</v>
      </c>
      <c r="AD253" s="77">
        <v>464</v>
      </c>
      <c r="AE253" s="77">
        <v>417</v>
      </c>
      <c r="AF253" s="77">
        <v>255</v>
      </c>
      <c r="AG253" s="77">
        <v>179</v>
      </c>
      <c r="AH253" s="77">
        <v>153</v>
      </c>
      <c r="AI253" s="77">
        <v>108</v>
      </c>
      <c r="AJ253" s="77">
        <v>116</v>
      </c>
      <c r="AK253" s="77">
        <v>233</v>
      </c>
      <c r="AL253" s="77">
        <v>419</v>
      </c>
      <c r="AN253" s="5">
        <v>102</v>
      </c>
      <c r="AO253" s="5">
        <v>87</v>
      </c>
      <c r="AP253" s="5">
        <v>78</v>
      </c>
      <c r="AQ253" s="5">
        <v>48</v>
      </c>
      <c r="AR253" s="5">
        <v>33</v>
      </c>
      <c r="AS253" s="5">
        <v>28</v>
      </c>
      <c r="AT253" s="5">
        <v>20</v>
      </c>
      <c r="AU253" s="5">
        <v>21</v>
      </c>
      <c r="AV253" s="5">
        <v>43</v>
      </c>
      <c r="AW253" s="5">
        <v>79</v>
      </c>
      <c r="AX253"/>
      <c r="AY253"/>
      <c r="AZ253">
        <f t="shared" si="222"/>
        <v>92.5</v>
      </c>
      <c r="BA253">
        <f t="shared" si="223"/>
        <v>88.5</v>
      </c>
      <c r="BB253">
        <f t="shared" si="223"/>
        <v>72.75</v>
      </c>
      <c r="BC253">
        <f t="shared" si="223"/>
        <v>51.75</v>
      </c>
      <c r="BD253">
        <f t="shared" si="223"/>
        <v>35.5</v>
      </c>
      <c r="BE253">
        <f t="shared" si="223"/>
        <v>27.25</v>
      </c>
      <c r="BF253">
        <f t="shared" si="223"/>
        <v>22.25</v>
      </c>
      <c r="BG253">
        <f t="shared" si="223"/>
        <v>26.25</v>
      </c>
      <c r="BH253">
        <f t="shared" si="223"/>
        <v>46.5</v>
      </c>
      <c r="BI253">
        <f t="shared" si="224"/>
        <v>75.75</v>
      </c>
      <c r="BJ253"/>
      <c r="BL253" s="5">
        <v>19</v>
      </c>
      <c r="BM253" s="5">
        <v>16</v>
      </c>
      <c r="BN253" s="5">
        <v>14</v>
      </c>
      <c r="BO253" s="5">
        <v>9</v>
      </c>
      <c r="BP253" s="5">
        <v>6</v>
      </c>
      <c r="BQ253" s="5">
        <v>5</v>
      </c>
      <c r="BR253" s="5">
        <v>4</v>
      </c>
      <c r="BS253" s="5">
        <v>4</v>
      </c>
      <c r="BT253" s="5">
        <v>8</v>
      </c>
      <c r="BU253" s="5">
        <v>15</v>
      </c>
      <c r="BW253" t="s">
        <v>48</v>
      </c>
      <c r="BX253" s="5" t="s">
        <v>60</v>
      </c>
      <c r="BY253">
        <f t="shared" si="225"/>
        <v>19</v>
      </c>
      <c r="BZ253">
        <f t="shared" si="226"/>
        <v>4</v>
      </c>
      <c r="CA253" s="27">
        <f t="shared" si="227"/>
        <v>7.75</v>
      </c>
      <c r="CC253">
        <f t="shared" si="228"/>
        <v>1</v>
      </c>
      <c r="CD253">
        <f t="shared" si="228"/>
        <v>1</v>
      </c>
      <c r="CE253">
        <f t="shared" si="228"/>
        <v>1</v>
      </c>
      <c r="CF253">
        <f t="shared" si="228"/>
        <v>1</v>
      </c>
      <c r="CG253">
        <f t="shared" si="228"/>
        <v>0</v>
      </c>
      <c r="CH253">
        <f t="shared" si="228"/>
        <v>0</v>
      </c>
      <c r="CI253">
        <f t="shared" si="228"/>
        <v>0</v>
      </c>
      <c r="CJ253">
        <f t="shared" si="228"/>
        <v>0</v>
      </c>
      <c r="CK253">
        <f t="shared" si="228"/>
        <v>1</v>
      </c>
      <c r="CL253">
        <f t="shared" si="228"/>
        <v>1</v>
      </c>
      <c r="CM253" s="5" t="s">
        <v>47</v>
      </c>
      <c r="CN253" s="5" t="s">
        <v>60</v>
      </c>
      <c r="CO253">
        <f>MAX(AZ253:BI253)</f>
        <v>92.5</v>
      </c>
      <c r="CP253">
        <f>MIN(AZ253:BI253)</f>
        <v>22.25</v>
      </c>
      <c r="CQ253" s="27">
        <f>(CO253-CP253)/4+CP253</f>
        <v>39.8125</v>
      </c>
      <c r="CR253"/>
      <c r="CS253">
        <f aca="true" t="shared" si="229" ref="CS253:DB257">IF(AZ253&gt;$CQ253,1,0)</f>
        <v>1</v>
      </c>
      <c r="CT253">
        <f t="shared" si="229"/>
        <v>1</v>
      </c>
      <c r="CU253">
        <f t="shared" si="229"/>
        <v>1</v>
      </c>
      <c r="CV253">
        <f t="shared" si="229"/>
        <v>1</v>
      </c>
      <c r="CW253">
        <f t="shared" si="229"/>
        <v>0</v>
      </c>
      <c r="CX253">
        <f t="shared" si="229"/>
        <v>0</v>
      </c>
      <c r="CY253">
        <f t="shared" si="229"/>
        <v>0</v>
      </c>
      <c r="CZ253">
        <f t="shared" si="229"/>
        <v>0</v>
      </c>
      <c r="DA253">
        <f t="shared" si="229"/>
        <v>1</v>
      </c>
      <c r="DB253">
        <f t="shared" si="229"/>
        <v>1</v>
      </c>
      <c r="DC253" s="8">
        <f t="shared" si="180"/>
        <v>6</v>
      </c>
      <c r="DD253" s="5" t="s">
        <v>47</v>
      </c>
      <c r="DE253" s="53">
        <v>472</v>
      </c>
      <c r="DF253" s="74"/>
      <c r="DG253" s="53"/>
      <c r="DH253" s="53"/>
      <c r="DI253" s="53"/>
      <c r="DJ253" s="53"/>
      <c r="DK253" s="53"/>
      <c r="DL253" s="53"/>
      <c r="DP253" s="53"/>
      <c r="DQ253" s="55"/>
    </row>
    <row r="254" spans="1:116" s="5" customFormat="1" ht="12.75">
      <c r="A254" s="53">
        <v>32</v>
      </c>
      <c r="B254" s="8">
        <v>472</v>
      </c>
      <c r="C254" t="s">
        <v>45</v>
      </c>
      <c r="D254" t="s">
        <v>103</v>
      </c>
      <c r="E254" t="s">
        <v>131</v>
      </c>
      <c r="F254" s="8">
        <v>18.8</v>
      </c>
      <c r="G254" s="8">
        <v>0.4</v>
      </c>
      <c r="H254" s="8">
        <v>766</v>
      </c>
      <c r="I254" s="8">
        <v>24</v>
      </c>
      <c r="J254" s="8"/>
      <c r="K254">
        <v>41.5</v>
      </c>
      <c r="L254" s="8">
        <v>10</v>
      </c>
      <c r="M254"/>
      <c r="N254" s="28">
        <f>(K254-K253)/K253</f>
        <v>-0.23431734317343178</v>
      </c>
      <c r="O254">
        <v>63</v>
      </c>
      <c r="P254" s="28">
        <f>(O254-O253)/O253</f>
        <v>-0.38235294117647056</v>
      </c>
      <c r="Q254" s="8">
        <v>2</v>
      </c>
      <c r="R254" s="12">
        <v>0</v>
      </c>
      <c r="S254">
        <v>9.3</v>
      </c>
      <c r="T254" s="28">
        <f>(S254-S253)/S253</f>
        <v>-0.2734375</v>
      </c>
      <c r="U254"/>
      <c r="V254"/>
      <c r="W254" s="8">
        <v>0</v>
      </c>
      <c r="X254" s="8">
        <v>0</v>
      </c>
      <c r="Y254" s="30" t="s">
        <v>183</v>
      </c>
      <c r="Z254" s="8">
        <v>0</v>
      </c>
      <c r="AA254" t="s">
        <v>131</v>
      </c>
      <c r="AB254"/>
      <c r="AC254">
        <v>124</v>
      </c>
      <c r="AD254">
        <v>109</v>
      </c>
      <c r="AE254">
        <v>103</v>
      </c>
      <c r="AF254">
        <v>96</v>
      </c>
      <c r="AG254">
        <v>67</v>
      </c>
      <c r="AH254">
        <v>50</v>
      </c>
      <c r="AI254">
        <v>36</v>
      </c>
      <c r="AJ254">
        <v>35</v>
      </c>
      <c r="AK254">
        <v>58</v>
      </c>
      <c r="AL254">
        <v>88</v>
      </c>
      <c r="AM254"/>
      <c r="AN254">
        <v>63</v>
      </c>
      <c r="AO254">
        <v>55</v>
      </c>
      <c r="AP254">
        <v>52</v>
      </c>
      <c r="AQ254">
        <v>48</v>
      </c>
      <c r="AR254">
        <v>33</v>
      </c>
      <c r="AS254">
        <v>25</v>
      </c>
      <c r="AT254">
        <v>18</v>
      </c>
      <c r="AU254">
        <v>18</v>
      </c>
      <c r="AV254">
        <v>29</v>
      </c>
      <c r="AW254">
        <v>43</v>
      </c>
      <c r="AX254"/>
      <c r="AY254"/>
      <c r="AZ254">
        <f t="shared" si="222"/>
        <v>56</v>
      </c>
      <c r="BA254">
        <f t="shared" si="223"/>
        <v>56.25</v>
      </c>
      <c r="BB254">
        <f t="shared" si="223"/>
        <v>51.75</v>
      </c>
      <c r="BC254">
        <f t="shared" si="223"/>
        <v>45.25</v>
      </c>
      <c r="BD254">
        <f t="shared" si="223"/>
        <v>34.75</v>
      </c>
      <c r="BE254">
        <f t="shared" si="223"/>
        <v>25.25</v>
      </c>
      <c r="BF254">
        <f t="shared" si="223"/>
        <v>19.75</v>
      </c>
      <c r="BG254">
        <f t="shared" si="223"/>
        <v>20.75</v>
      </c>
      <c r="BH254">
        <f t="shared" si="223"/>
        <v>29.75</v>
      </c>
      <c r="BI254">
        <f t="shared" si="224"/>
        <v>44.5</v>
      </c>
      <c r="BJ254"/>
      <c r="BK254"/>
      <c r="BL254">
        <v>16</v>
      </c>
      <c r="BM254">
        <v>14</v>
      </c>
      <c r="BN254">
        <v>13</v>
      </c>
      <c r="BO254">
        <v>13</v>
      </c>
      <c r="BP254">
        <v>9</v>
      </c>
      <c r="BQ254">
        <v>7</v>
      </c>
      <c r="BR254">
        <v>5</v>
      </c>
      <c r="BS254">
        <v>5</v>
      </c>
      <c r="BT254">
        <v>8</v>
      </c>
      <c r="BU254">
        <v>11</v>
      </c>
      <c r="BV254"/>
      <c r="BW254" t="s">
        <v>48</v>
      </c>
      <c r="BX254" t="s">
        <v>60</v>
      </c>
      <c r="BY254">
        <f t="shared" si="225"/>
        <v>16</v>
      </c>
      <c r="BZ254">
        <f t="shared" si="226"/>
        <v>5</v>
      </c>
      <c r="CA254" s="27">
        <f t="shared" si="227"/>
        <v>7.75</v>
      </c>
      <c r="CB254"/>
      <c r="CC254">
        <f t="shared" si="228"/>
        <v>1</v>
      </c>
      <c r="CD254">
        <f t="shared" si="228"/>
        <v>1</v>
      </c>
      <c r="CE254">
        <f t="shared" si="228"/>
        <v>1</v>
      </c>
      <c r="CF254">
        <f t="shared" si="228"/>
        <v>1</v>
      </c>
      <c r="CG254">
        <f t="shared" si="228"/>
        <v>1</v>
      </c>
      <c r="CH254">
        <f t="shared" si="228"/>
        <v>0</v>
      </c>
      <c r="CI254">
        <f t="shared" si="228"/>
        <v>0</v>
      </c>
      <c r="CJ254">
        <f t="shared" si="228"/>
        <v>0</v>
      </c>
      <c r="CK254">
        <f t="shared" si="228"/>
        <v>1</v>
      </c>
      <c r="CL254">
        <f t="shared" si="228"/>
        <v>1</v>
      </c>
      <c r="CM254" t="s">
        <v>131</v>
      </c>
      <c r="CN254"/>
      <c r="CO254">
        <f>MAX(AZ254:BI254)</f>
        <v>56.25</v>
      </c>
      <c r="CP254">
        <f>MIN(AZ254:BI254)</f>
        <v>19.75</v>
      </c>
      <c r="CQ254" s="27">
        <f>(CO254-CP254)/4+CP254</f>
        <v>28.875</v>
      </c>
      <c r="CR254"/>
      <c r="CS254">
        <f t="shared" si="229"/>
        <v>1</v>
      </c>
      <c r="CT254">
        <f t="shared" si="229"/>
        <v>1</v>
      </c>
      <c r="CU254">
        <f t="shared" si="229"/>
        <v>1</v>
      </c>
      <c r="CV254">
        <f t="shared" si="229"/>
        <v>1</v>
      </c>
      <c r="CW254">
        <f t="shared" si="229"/>
        <v>1</v>
      </c>
      <c r="CX254">
        <f t="shared" si="229"/>
        <v>0</v>
      </c>
      <c r="CY254">
        <f t="shared" si="229"/>
        <v>0</v>
      </c>
      <c r="CZ254">
        <f t="shared" si="229"/>
        <v>0</v>
      </c>
      <c r="DA254">
        <f t="shared" si="229"/>
        <v>1</v>
      </c>
      <c r="DB254">
        <f t="shared" si="229"/>
        <v>1</v>
      </c>
      <c r="DC254" s="8">
        <f t="shared" si="180"/>
        <v>7</v>
      </c>
      <c r="DD254" t="s">
        <v>131</v>
      </c>
      <c r="DE254" s="8">
        <v>472</v>
      </c>
      <c r="DF254" s="103"/>
      <c r="DG254" s="53"/>
      <c r="DH254" s="53"/>
      <c r="DI254" s="53"/>
      <c r="DJ254" s="53"/>
      <c r="DK254" s="53"/>
      <c r="DL254" s="53"/>
    </row>
    <row r="255" spans="1:116" s="5" customFormat="1" ht="12.75">
      <c r="A255" s="53">
        <v>32</v>
      </c>
      <c r="B255" s="74">
        <v>472</v>
      </c>
      <c r="C255" t="s">
        <v>45</v>
      </c>
      <c r="D255" s="5" t="s">
        <v>371</v>
      </c>
      <c r="E255" s="5" t="s">
        <v>395</v>
      </c>
      <c r="F255" s="53">
        <v>30.4</v>
      </c>
      <c r="G255" s="53">
        <v>1</v>
      </c>
      <c r="H255" s="74">
        <v>2335</v>
      </c>
      <c r="I255" s="74">
        <v>55</v>
      </c>
      <c r="J255" s="74"/>
      <c r="K255" s="77">
        <v>56.4</v>
      </c>
      <c r="L255" s="74">
        <v>20</v>
      </c>
      <c r="M255" s="77"/>
      <c r="N255" s="28">
        <f>(K255-K253)/K253</f>
        <v>0.04059040590405896</v>
      </c>
      <c r="O255" s="5">
        <v>83</v>
      </c>
      <c r="P255" s="28">
        <f>(O255-O253)/O253</f>
        <v>-0.18627450980392157</v>
      </c>
      <c r="Q255" s="74">
        <v>2</v>
      </c>
      <c r="R255" s="12">
        <v>0</v>
      </c>
      <c r="S255" s="77">
        <v>9.5</v>
      </c>
      <c r="T255" s="28">
        <f>(S255-S253)/S253</f>
        <v>-0.25781250000000006</v>
      </c>
      <c r="W255" s="8">
        <v>0</v>
      </c>
      <c r="X255" s="8">
        <v>0</v>
      </c>
      <c r="Y255" s="5" t="s">
        <v>198</v>
      </c>
      <c r="Z255" s="8">
        <v>0</v>
      </c>
      <c r="AA255" s="5" t="s">
        <v>395</v>
      </c>
      <c r="AC255" s="77">
        <v>346</v>
      </c>
      <c r="AD255" s="77">
        <v>350</v>
      </c>
      <c r="AE255" s="77">
        <v>338</v>
      </c>
      <c r="AF255" s="77">
        <v>254</v>
      </c>
      <c r="AG255" s="77">
        <v>211</v>
      </c>
      <c r="AH255" s="77">
        <v>144</v>
      </c>
      <c r="AI255" s="77">
        <v>128</v>
      </c>
      <c r="AJ255" s="77">
        <v>95</v>
      </c>
      <c r="AK255" s="77">
        <v>172</v>
      </c>
      <c r="AL255" s="77">
        <v>297</v>
      </c>
      <c r="AN255" s="5">
        <v>82</v>
      </c>
      <c r="AO255" s="5">
        <v>83</v>
      </c>
      <c r="AP255" s="5">
        <v>80</v>
      </c>
      <c r="AQ255" s="5">
        <v>59</v>
      </c>
      <c r="AR255" s="5">
        <v>50</v>
      </c>
      <c r="AS255" s="5">
        <v>34</v>
      </c>
      <c r="AT255" s="5">
        <v>30</v>
      </c>
      <c r="AU255" s="5">
        <v>22</v>
      </c>
      <c r="AV255" s="5">
        <v>41</v>
      </c>
      <c r="AW255" s="5">
        <v>71</v>
      </c>
      <c r="AX255"/>
      <c r="AY255"/>
      <c r="AZ255">
        <f t="shared" si="222"/>
        <v>79.5</v>
      </c>
      <c r="BA255">
        <f t="shared" si="223"/>
        <v>82</v>
      </c>
      <c r="BB255">
        <f t="shared" si="223"/>
        <v>75.5</v>
      </c>
      <c r="BC255">
        <f t="shared" si="223"/>
        <v>62</v>
      </c>
      <c r="BD255">
        <f t="shared" si="223"/>
        <v>48.25</v>
      </c>
      <c r="BE255">
        <f t="shared" si="223"/>
        <v>37</v>
      </c>
      <c r="BF255">
        <f t="shared" si="223"/>
        <v>29</v>
      </c>
      <c r="BG255">
        <f t="shared" si="223"/>
        <v>28.75</v>
      </c>
      <c r="BH255">
        <f t="shared" si="223"/>
        <v>43.75</v>
      </c>
      <c r="BI255">
        <f t="shared" si="224"/>
        <v>66.25</v>
      </c>
      <c r="BJ255"/>
      <c r="BL255" s="5">
        <v>15</v>
      </c>
      <c r="BM255" s="5">
        <v>15</v>
      </c>
      <c r="BN255" s="5">
        <v>14</v>
      </c>
      <c r="BO255" s="5">
        <v>11</v>
      </c>
      <c r="BP255" s="5">
        <v>9</v>
      </c>
      <c r="BQ255" s="5">
        <v>6</v>
      </c>
      <c r="BR255" s="5">
        <v>5</v>
      </c>
      <c r="BS255" s="5">
        <v>4</v>
      </c>
      <c r="BT255" s="5">
        <v>7</v>
      </c>
      <c r="BU255" s="5">
        <v>13</v>
      </c>
      <c r="BW255" t="s">
        <v>48</v>
      </c>
      <c r="BX255" s="5" t="s">
        <v>60</v>
      </c>
      <c r="BY255">
        <f t="shared" si="225"/>
        <v>15</v>
      </c>
      <c r="BZ255">
        <f t="shared" si="226"/>
        <v>4</v>
      </c>
      <c r="CA255" s="27">
        <f t="shared" si="227"/>
        <v>6.75</v>
      </c>
      <c r="CC255">
        <f t="shared" si="228"/>
        <v>1</v>
      </c>
      <c r="CD255">
        <f t="shared" si="228"/>
        <v>1</v>
      </c>
      <c r="CE255">
        <f t="shared" si="228"/>
        <v>1</v>
      </c>
      <c r="CF255">
        <f t="shared" si="228"/>
        <v>1</v>
      </c>
      <c r="CG255">
        <f t="shared" si="228"/>
        <v>1</v>
      </c>
      <c r="CH255">
        <f t="shared" si="228"/>
        <v>0</v>
      </c>
      <c r="CI255">
        <f t="shared" si="228"/>
        <v>0</v>
      </c>
      <c r="CJ255">
        <f t="shared" si="228"/>
        <v>0</v>
      </c>
      <c r="CK255">
        <f t="shared" si="228"/>
        <v>1</v>
      </c>
      <c r="CL255">
        <f t="shared" si="228"/>
        <v>1</v>
      </c>
      <c r="CM255" s="5" t="s">
        <v>395</v>
      </c>
      <c r="CO255">
        <f>MAX(AZ255:BI255)</f>
        <v>82</v>
      </c>
      <c r="CP255">
        <f>MIN(AZ255:BI255)</f>
        <v>28.75</v>
      </c>
      <c r="CQ255" s="27">
        <f>(CO255-CP255)/4+CP255</f>
        <v>42.0625</v>
      </c>
      <c r="CR255"/>
      <c r="CS255">
        <f t="shared" si="229"/>
        <v>1</v>
      </c>
      <c r="CT255">
        <f t="shared" si="229"/>
        <v>1</v>
      </c>
      <c r="CU255">
        <f t="shared" si="229"/>
        <v>1</v>
      </c>
      <c r="CV255">
        <f t="shared" si="229"/>
        <v>1</v>
      </c>
      <c r="CW255">
        <f t="shared" si="229"/>
        <v>1</v>
      </c>
      <c r="CX255">
        <f t="shared" si="229"/>
        <v>0</v>
      </c>
      <c r="CY255">
        <f t="shared" si="229"/>
        <v>0</v>
      </c>
      <c r="CZ255">
        <f t="shared" si="229"/>
        <v>0</v>
      </c>
      <c r="DA255">
        <f t="shared" si="229"/>
        <v>1</v>
      </c>
      <c r="DB255">
        <f t="shared" si="229"/>
        <v>1</v>
      </c>
      <c r="DC255" s="8">
        <f t="shared" si="180"/>
        <v>7</v>
      </c>
      <c r="DD255" s="5" t="s">
        <v>395</v>
      </c>
      <c r="DE255" s="74">
        <v>472</v>
      </c>
      <c r="DF255" s="74"/>
      <c r="DG255" s="53"/>
      <c r="DH255" s="53"/>
      <c r="DI255" s="53"/>
      <c r="DJ255" s="53"/>
      <c r="DK255" s="53"/>
      <c r="DL255" s="53"/>
    </row>
    <row r="256" spans="1:116" s="5" customFormat="1" ht="12.75">
      <c r="A256" s="53">
        <v>32</v>
      </c>
      <c r="B256" s="74">
        <v>472</v>
      </c>
      <c r="C256" t="s">
        <v>45</v>
      </c>
      <c r="D256" s="5" t="s">
        <v>370</v>
      </c>
      <c r="E256" s="5" t="s">
        <v>393</v>
      </c>
      <c r="F256" s="53">
        <v>32.7</v>
      </c>
      <c r="G256" s="53">
        <v>1.2</v>
      </c>
      <c r="H256" s="74">
        <v>866</v>
      </c>
      <c r="I256" s="74">
        <v>30</v>
      </c>
      <c r="J256" s="74"/>
      <c r="K256" s="77">
        <v>37.3</v>
      </c>
      <c r="L256" s="74">
        <v>11</v>
      </c>
      <c r="M256" s="77"/>
      <c r="N256" s="28">
        <f>(K256-K253)/K253</f>
        <v>-0.3118081180811809</v>
      </c>
      <c r="O256" s="5">
        <v>50</v>
      </c>
      <c r="P256" s="28">
        <f>(O256-O253)/O253</f>
        <v>-0.5098039215686274</v>
      </c>
      <c r="Q256" s="74">
        <v>2</v>
      </c>
      <c r="R256" s="12">
        <v>0</v>
      </c>
      <c r="S256" s="77">
        <v>7.9</v>
      </c>
      <c r="T256" s="28">
        <f>(S256-S253)/S253</f>
        <v>-0.3828125</v>
      </c>
      <c r="W256" s="8">
        <v>0</v>
      </c>
      <c r="X256" s="49" t="s">
        <v>231</v>
      </c>
      <c r="Y256" s="5" t="s">
        <v>198</v>
      </c>
      <c r="Z256" s="8">
        <v>0</v>
      </c>
      <c r="AA256" s="5" t="s">
        <v>393</v>
      </c>
      <c r="AC256" s="77">
        <v>102</v>
      </c>
      <c r="AD256" s="77">
        <v>110</v>
      </c>
      <c r="AE256" s="77">
        <v>101</v>
      </c>
      <c r="AF256" s="77">
        <v>115</v>
      </c>
      <c r="AG256" s="77">
        <v>104</v>
      </c>
      <c r="AH256" s="77">
        <v>89</v>
      </c>
      <c r="AI256" s="77">
        <v>48</v>
      </c>
      <c r="AJ256" s="77">
        <v>32</v>
      </c>
      <c r="AK256" s="77">
        <v>48</v>
      </c>
      <c r="AL256" s="77">
        <v>117</v>
      </c>
      <c r="AN256" s="5">
        <v>43</v>
      </c>
      <c r="AO256" s="5">
        <v>47</v>
      </c>
      <c r="AP256" s="5">
        <v>43</v>
      </c>
      <c r="AQ256" s="5">
        <v>49</v>
      </c>
      <c r="AR256" s="5">
        <v>45</v>
      </c>
      <c r="AS256" s="5">
        <v>38</v>
      </c>
      <c r="AT256" s="5">
        <v>20</v>
      </c>
      <c r="AU256" s="5">
        <v>13</v>
      </c>
      <c r="AV256" s="5">
        <v>20</v>
      </c>
      <c r="AW256" s="5">
        <v>50</v>
      </c>
      <c r="AX256"/>
      <c r="AY256"/>
      <c r="AZ256">
        <f t="shared" si="222"/>
        <v>45.75</v>
      </c>
      <c r="BA256">
        <f t="shared" si="223"/>
        <v>45</v>
      </c>
      <c r="BB256">
        <f t="shared" si="223"/>
        <v>45.5</v>
      </c>
      <c r="BC256">
        <f t="shared" si="223"/>
        <v>46.5</v>
      </c>
      <c r="BD256">
        <f t="shared" si="223"/>
        <v>44.25</v>
      </c>
      <c r="BE256">
        <f t="shared" si="223"/>
        <v>35.25</v>
      </c>
      <c r="BF256">
        <f t="shared" si="223"/>
        <v>22.75</v>
      </c>
      <c r="BG256">
        <f t="shared" si="223"/>
        <v>16.5</v>
      </c>
      <c r="BH256">
        <f t="shared" si="223"/>
        <v>25.75</v>
      </c>
      <c r="BI256">
        <f t="shared" si="224"/>
        <v>40.75</v>
      </c>
      <c r="BJ256"/>
      <c r="BL256" s="5">
        <v>12</v>
      </c>
      <c r="BM256" s="5">
        <v>13</v>
      </c>
      <c r="BN256" s="5">
        <v>12</v>
      </c>
      <c r="BO256" s="5">
        <v>13</v>
      </c>
      <c r="BP256" s="5">
        <v>12</v>
      </c>
      <c r="BQ256" s="5">
        <v>10</v>
      </c>
      <c r="BR256" s="5">
        <v>6</v>
      </c>
      <c r="BS256" s="5">
        <v>4</v>
      </c>
      <c r="BT256" s="5">
        <v>6</v>
      </c>
      <c r="BU256" s="5">
        <v>14</v>
      </c>
      <c r="BW256" t="s">
        <v>48</v>
      </c>
      <c r="BX256" s="5" t="s">
        <v>60</v>
      </c>
      <c r="BY256">
        <f t="shared" si="225"/>
        <v>14</v>
      </c>
      <c r="BZ256">
        <f t="shared" si="226"/>
        <v>4</v>
      </c>
      <c r="CA256" s="27">
        <f t="shared" si="227"/>
        <v>6.5</v>
      </c>
      <c r="CC256">
        <f t="shared" si="228"/>
        <v>1</v>
      </c>
      <c r="CD256">
        <f t="shared" si="228"/>
        <v>1</v>
      </c>
      <c r="CE256">
        <f t="shared" si="228"/>
        <v>1</v>
      </c>
      <c r="CF256">
        <f t="shared" si="228"/>
        <v>1</v>
      </c>
      <c r="CG256">
        <f t="shared" si="228"/>
        <v>1</v>
      </c>
      <c r="CH256">
        <f t="shared" si="228"/>
        <v>1</v>
      </c>
      <c r="CI256">
        <f t="shared" si="228"/>
        <v>0</v>
      </c>
      <c r="CJ256">
        <f t="shared" si="228"/>
        <v>0</v>
      </c>
      <c r="CK256">
        <f t="shared" si="228"/>
        <v>0</v>
      </c>
      <c r="CL256">
        <f t="shared" si="228"/>
        <v>1</v>
      </c>
      <c r="CM256" s="5" t="s">
        <v>393</v>
      </c>
      <c r="CO256">
        <f>MAX(AZ256:BI256)</f>
        <v>46.5</v>
      </c>
      <c r="CP256">
        <f>MIN(AZ256:BI256)</f>
        <v>16.5</v>
      </c>
      <c r="CQ256" s="27">
        <f>(CO256-CP256)/4+CP256</f>
        <v>24</v>
      </c>
      <c r="CR256"/>
      <c r="CS256">
        <f t="shared" si="229"/>
        <v>1</v>
      </c>
      <c r="CT256">
        <f t="shared" si="229"/>
        <v>1</v>
      </c>
      <c r="CU256">
        <f t="shared" si="229"/>
        <v>1</v>
      </c>
      <c r="CV256">
        <f t="shared" si="229"/>
        <v>1</v>
      </c>
      <c r="CW256">
        <f t="shared" si="229"/>
        <v>1</v>
      </c>
      <c r="CX256">
        <f t="shared" si="229"/>
        <v>1</v>
      </c>
      <c r="CY256">
        <f t="shared" si="229"/>
        <v>0</v>
      </c>
      <c r="CZ256">
        <f t="shared" si="229"/>
        <v>0</v>
      </c>
      <c r="DA256">
        <f t="shared" si="229"/>
        <v>1</v>
      </c>
      <c r="DB256">
        <f t="shared" si="229"/>
        <v>1</v>
      </c>
      <c r="DC256" s="8">
        <f t="shared" si="180"/>
        <v>8</v>
      </c>
      <c r="DD256" s="5" t="s">
        <v>393</v>
      </c>
      <c r="DE256" s="74">
        <v>472</v>
      </c>
      <c r="DF256" s="74"/>
      <c r="DG256" s="53"/>
      <c r="DH256" s="53"/>
      <c r="DI256" s="53"/>
      <c r="DJ256" s="53"/>
      <c r="DK256" s="53"/>
      <c r="DL256" s="53"/>
    </row>
    <row r="257" spans="1:116" s="5" customFormat="1" ht="12.75">
      <c r="A257" s="53">
        <v>32</v>
      </c>
      <c r="B257" s="74">
        <v>472</v>
      </c>
      <c r="C257" t="s">
        <v>45</v>
      </c>
      <c r="D257" s="5" t="s">
        <v>372</v>
      </c>
      <c r="E257" s="77" t="s">
        <v>394</v>
      </c>
      <c r="F257" s="74">
        <v>29.7</v>
      </c>
      <c r="G257" s="74">
        <v>0.8</v>
      </c>
      <c r="H257" s="74">
        <v>2591</v>
      </c>
      <c r="I257" s="74">
        <v>59</v>
      </c>
      <c r="J257" s="74"/>
      <c r="K257" s="77">
        <v>55.7</v>
      </c>
      <c r="L257" s="74">
        <v>18</v>
      </c>
      <c r="M257" s="77"/>
      <c r="N257" s="28">
        <f>(K257-K253)/K253</f>
        <v>0.027675276752767528</v>
      </c>
      <c r="O257" s="5">
        <v>76</v>
      </c>
      <c r="P257" s="28">
        <f>(O257-O253)/O253</f>
        <v>-0.2549019607843137</v>
      </c>
      <c r="Q257" s="74">
        <v>2</v>
      </c>
      <c r="R257" s="12">
        <v>0</v>
      </c>
      <c r="S257" s="77">
        <v>8.4</v>
      </c>
      <c r="T257" s="28">
        <f>(S257-S253)/S253</f>
        <v>-0.34375</v>
      </c>
      <c r="W257" s="8">
        <v>0</v>
      </c>
      <c r="X257" s="5" t="s">
        <v>407</v>
      </c>
      <c r="Y257" s="5" t="s">
        <v>198</v>
      </c>
      <c r="Z257" s="8">
        <v>0</v>
      </c>
      <c r="AA257" s="77" t="s">
        <v>50</v>
      </c>
      <c r="AC257" s="77">
        <v>344</v>
      </c>
      <c r="AD257" s="77">
        <v>359</v>
      </c>
      <c r="AE257" s="77">
        <v>356</v>
      </c>
      <c r="AF257" s="77">
        <v>270</v>
      </c>
      <c r="AG257" s="77">
        <v>275</v>
      </c>
      <c r="AH257" s="77">
        <v>237</v>
      </c>
      <c r="AI257" s="77">
        <v>177</v>
      </c>
      <c r="AJ257" s="77">
        <v>112</v>
      </c>
      <c r="AK257" s="77">
        <v>146</v>
      </c>
      <c r="AL257" s="77">
        <v>315</v>
      </c>
      <c r="AN257" s="5">
        <v>73</v>
      </c>
      <c r="AO257" s="5">
        <v>76</v>
      </c>
      <c r="AP257" s="5">
        <v>76</v>
      </c>
      <c r="AQ257" s="5">
        <v>57</v>
      </c>
      <c r="AR257" s="5">
        <v>59</v>
      </c>
      <c r="AS257" s="5">
        <v>50</v>
      </c>
      <c r="AT257" s="5">
        <v>38</v>
      </c>
      <c r="AU257" s="5">
        <v>24</v>
      </c>
      <c r="AV257" s="5">
        <v>31</v>
      </c>
      <c r="AW257" s="5">
        <v>66</v>
      </c>
      <c r="AX257"/>
      <c r="AY257"/>
      <c r="AZ257">
        <f t="shared" si="222"/>
        <v>72</v>
      </c>
      <c r="BA257">
        <f t="shared" si="223"/>
        <v>75.25</v>
      </c>
      <c r="BB257">
        <f t="shared" si="223"/>
        <v>71.25</v>
      </c>
      <c r="BC257">
        <f t="shared" si="223"/>
        <v>62.25</v>
      </c>
      <c r="BD257">
        <f t="shared" si="223"/>
        <v>56.25</v>
      </c>
      <c r="BE257">
        <f t="shared" si="223"/>
        <v>49.25</v>
      </c>
      <c r="BF257">
        <f t="shared" si="223"/>
        <v>37.5</v>
      </c>
      <c r="BG257">
        <f t="shared" si="223"/>
        <v>29.25</v>
      </c>
      <c r="BH257">
        <f t="shared" si="223"/>
        <v>38</v>
      </c>
      <c r="BI257">
        <f t="shared" si="224"/>
        <v>59</v>
      </c>
      <c r="BJ257"/>
      <c r="BL257" s="5">
        <v>13</v>
      </c>
      <c r="BM257" s="5">
        <v>14</v>
      </c>
      <c r="BN257" s="5">
        <v>14</v>
      </c>
      <c r="BO257" s="5">
        <v>10</v>
      </c>
      <c r="BP257" s="5">
        <v>11</v>
      </c>
      <c r="BQ257" s="5">
        <v>9</v>
      </c>
      <c r="BR257" s="5">
        <v>7</v>
      </c>
      <c r="BS257" s="5">
        <v>4</v>
      </c>
      <c r="BT257" s="5">
        <v>6</v>
      </c>
      <c r="BU257" s="5">
        <v>12</v>
      </c>
      <c r="BW257" t="s">
        <v>48</v>
      </c>
      <c r="BX257" s="5" t="s">
        <v>60</v>
      </c>
      <c r="BY257">
        <f t="shared" si="225"/>
        <v>14</v>
      </c>
      <c r="BZ257">
        <f t="shared" si="226"/>
        <v>4</v>
      </c>
      <c r="CA257" s="27">
        <f t="shared" si="227"/>
        <v>6.5</v>
      </c>
      <c r="CC257">
        <f t="shared" si="228"/>
        <v>1</v>
      </c>
      <c r="CD257">
        <f t="shared" si="228"/>
        <v>1</v>
      </c>
      <c r="CE257">
        <f t="shared" si="228"/>
        <v>1</v>
      </c>
      <c r="CF257">
        <f t="shared" si="228"/>
        <v>1</v>
      </c>
      <c r="CG257">
        <f t="shared" si="228"/>
        <v>1</v>
      </c>
      <c r="CH257">
        <f t="shared" si="228"/>
        <v>1</v>
      </c>
      <c r="CI257">
        <f t="shared" si="228"/>
        <v>1</v>
      </c>
      <c r="CJ257">
        <f t="shared" si="228"/>
        <v>0</v>
      </c>
      <c r="CK257">
        <f t="shared" si="228"/>
        <v>0</v>
      </c>
      <c r="CL257">
        <f t="shared" si="228"/>
        <v>1</v>
      </c>
      <c r="CM257" s="77" t="s">
        <v>50</v>
      </c>
      <c r="CO257">
        <f>MAX(AZ257:BI257)</f>
        <v>75.25</v>
      </c>
      <c r="CP257">
        <f>MIN(AZ257:BI257)</f>
        <v>29.25</v>
      </c>
      <c r="CQ257" s="27">
        <f>(CO257-CP257)/4+CP257</f>
        <v>40.75</v>
      </c>
      <c r="CR257"/>
      <c r="CS257">
        <f t="shared" si="229"/>
        <v>1</v>
      </c>
      <c r="CT257">
        <f t="shared" si="229"/>
        <v>1</v>
      </c>
      <c r="CU257">
        <f t="shared" si="229"/>
        <v>1</v>
      </c>
      <c r="CV257">
        <f t="shared" si="229"/>
        <v>1</v>
      </c>
      <c r="CW257">
        <f t="shared" si="229"/>
        <v>1</v>
      </c>
      <c r="CX257">
        <f t="shared" si="229"/>
        <v>1</v>
      </c>
      <c r="CY257">
        <f t="shared" si="229"/>
        <v>0</v>
      </c>
      <c r="CZ257">
        <f t="shared" si="229"/>
        <v>0</v>
      </c>
      <c r="DA257">
        <f t="shared" si="229"/>
        <v>0</v>
      </c>
      <c r="DB257">
        <f t="shared" si="229"/>
        <v>1</v>
      </c>
      <c r="DC257" s="8">
        <f t="shared" si="180"/>
        <v>7</v>
      </c>
      <c r="DD257" s="77" t="s">
        <v>50</v>
      </c>
      <c r="DE257" s="74">
        <v>472</v>
      </c>
      <c r="DF257" s="74"/>
      <c r="DG257" s="53"/>
      <c r="DH257" s="53"/>
      <c r="DI257" s="53"/>
      <c r="DJ257" s="53"/>
      <c r="DK257" s="53"/>
      <c r="DL257" s="53"/>
    </row>
    <row r="258" spans="1:116" s="5" customFormat="1" ht="12.75">
      <c r="A258" s="33"/>
      <c r="B258" s="33"/>
      <c r="C258" s="3"/>
      <c r="D258" s="3"/>
      <c r="E258" s="3"/>
      <c r="F258" s="33"/>
      <c r="G258" s="33"/>
      <c r="H258" s="33"/>
      <c r="I258" s="33"/>
      <c r="J258" s="33"/>
      <c r="K258" s="3"/>
      <c r="L258" s="33"/>
      <c r="M258" s="3"/>
      <c r="N258" s="88"/>
      <c r="O258" s="3" t="s">
        <v>51</v>
      </c>
      <c r="P258" s="88"/>
      <c r="Q258" s="33"/>
      <c r="R258" s="36"/>
      <c r="S258" s="3"/>
      <c r="T258" s="88"/>
      <c r="U258" s="3"/>
      <c r="V258" s="3"/>
      <c r="W258" s="3"/>
      <c r="X258" s="3"/>
      <c r="Y258" s="3"/>
      <c r="Z258" s="3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87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8" t="s">
        <v>51</v>
      </c>
      <c r="DD258" s="3"/>
      <c r="DE258" s="33"/>
      <c r="DF258" s="76"/>
      <c r="DG258" s="53"/>
      <c r="DH258" s="53"/>
      <c r="DI258" s="53"/>
      <c r="DJ258" s="53"/>
      <c r="DK258" s="53"/>
      <c r="DL258" s="53"/>
    </row>
    <row r="259" spans="1:116" s="5" customFormat="1" ht="12.75">
      <c r="A259" s="53"/>
      <c r="B259" s="53"/>
      <c r="F259" s="53"/>
      <c r="G259" s="53"/>
      <c r="H259" s="53"/>
      <c r="I259" s="53"/>
      <c r="J259" s="53"/>
      <c r="L259" s="53"/>
      <c r="N259" s="11"/>
      <c r="O259" s="5" t="s">
        <v>51</v>
      </c>
      <c r="P259" s="11"/>
      <c r="Q259" s="53"/>
      <c r="R259" s="57"/>
      <c r="T259" s="11"/>
      <c r="Z259" s="53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CA259" s="90"/>
      <c r="DC259" s="8">
        <v>473</v>
      </c>
      <c r="DE259" s="53"/>
      <c r="DF259" s="74"/>
      <c r="DG259" s="53"/>
      <c r="DH259" s="53"/>
      <c r="DI259" s="53"/>
      <c r="DJ259" s="53"/>
      <c r="DK259" s="53"/>
      <c r="DL259" s="53"/>
    </row>
    <row r="260" spans="1:121" s="5" customFormat="1" ht="12.75">
      <c r="A260" s="53">
        <v>33</v>
      </c>
      <c r="B260" s="53">
        <v>473</v>
      </c>
      <c r="C260" t="s">
        <v>45</v>
      </c>
      <c r="D260" s="5" t="s">
        <v>373</v>
      </c>
      <c r="E260" t="s">
        <v>47</v>
      </c>
      <c r="F260" s="53">
        <v>26.5</v>
      </c>
      <c r="G260" s="53">
        <v>1.2</v>
      </c>
      <c r="H260" s="74">
        <v>710</v>
      </c>
      <c r="I260" s="74">
        <v>46</v>
      </c>
      <c r="J260" s="74"/>
      <c r="K260" s="77">
        <v>21.4</v>
      </c>
      <c r="L260" s="74">
        <v>5</v>
      </c>
      <c r="M260" s="23">
        <f>(K260-F260)/F260</f>
        <v>-0.19245283018867929</v>
      </c>
      <c r="N260" s="91"/>
      <c r="O260" s="5">
        <v>41</v>
      </c>
      <c r="P260" s="11"/>
      <c r="Q260" s="74">
        <v>9</v>
      </c>
      <c r="R260" s="92"/>
      <c r="S260" s="77">
        <v>12</v>
      </c>
      <c r="T260" s="91"/>
      <c r="Z260" s="53"/>
      <c r="AA260" t="s">
        <v>47</v>
      </c>
      <c r="AC260" s="77">
        <v>81</v>
      </c>
      <c r="AD260" s="77">
        <v>63</v>
      </c>
      <c r="AE260" s="77">
        <v>38</v>
      </c>
      <c r="AF260" s="77">
        <v>66</v>
      </c>
      <c r="AG260" s="77">
        <v>41</v>
      </c>
      <c r="AH260" s="77">
        <v>29</v>
      </c>
      <c r="AI260" s="77">
        <v>46</v>
      </c>
      <c r="AJ260" s="77">
        <v>75</v>
      </c>
      <c r="AK260" s="77">
        <v>137</v>
      </c>
      <c r="AL260" s="77">
        <v>134</v>
      </c>
      <c r="AN260" s="5">
        <v>26</v>
      </c>
      <c r="AO260" s="5">
        <v>19</v>
      </c>
      <c r="AP260" s="5">
        <v>11</v>
      </c>
      <c r="AQ260" s="5">
        <v>19</v>
      </c>
      <c r="AR260" s="5">
        <v>12</v>
      </c>
      <c r="AS260" s="5">
        <v>8</v>
      </c>
      <c r="AT260" s="5">
        <v>13</v>
      </c>
      <c r="AU260" s="5">
        <v>22</v>
      </c>
      <c r="AV260" s="5">
        <v>41</v>
      </c>
      <c r="AW260" s="5">
        <v>40</v>
      </c>
      <c r="AX260"/>
      <c r="AY260"/>
      <c r="AZ260">
        <f aca="true" t="shared" si="230" ref="AZ260:AZ265">(AW260+2*AN260+AO260)/4</f>
        <v>27.75</v>
      </c>
      <c r="BA260">
        <f aca="true" t="shared" si="231" ref="BA260:BH265">(AN260+2*AO260+AP260)/4</f>
        <v>18.75</v>
      </c>
      <c r="BB260">
        <f t="shared" si="231"/>
        <v>15</v>
      </c>
      <c r="BC260">
        <f t="shared" si="231"/>
        <v>15.25</v>
      </c>
      <c r="BD260">
        <f t="shared" si="231"/>
        <v>12.75</v>
      </c>
      <c r="BE260">
        <f t="shared" si="231"/>
        <v>10.25</v>
      </c>
      <c r="BF260">
        <f t="shared" si="231"/>
        <v>14</v>
      </c>
      <c r="BG260">
        <f t="shared" si="231"/>
        <v>24.5</v>
      </c>
      <c r="BH260">
        <f t="shared" si="231"/>
        <v>36</v>
      </c>
      <c r="BI260">
        <f aca="true" t="shared" si="232" ref="BI260:BI265">(AV260+2*AW260+AN260)/4</f>
        <v>36.75</v>
      </c>
      <c r="BJ260"/>
      <c r="BL260" s="5">
        <v>11</v>
      </c>
      <c r="BM260" s="5">
        <v>9</v>
      </c>
      <c r="BN260" s="5">
        <v>5</v>
      </c>
      <c r="BO260" s="5">
        <v>9</v>
      </c>
      <c r="BP260" s="5">
        <v>6</v>
      </c>
      <c r="BQ260" s="5">
        <v>4</v>
      </c>
      <c r="BR260" s="5">
        <v>6</v>
      </c>
      <c r="BS260" s="5">
        <v>11</v>
      </c>
      <c r="BT260" s="5">
        <v>19</v>
      </c>
      <c r="BU260" s="5">
        <v>19</v>
      </c>
      <c r="BW260" t="s">
        <v>48</v>
      </c>
      <c r="BX260" s="5" t="s">
        <v>427</v>
      </c>
      <c r="BY260">
        <f aca="true" t="shared" si="233" ref="BY260:BY265">MAX(BL260:BU260)</f>
        <v>19</v>
      </c>
      <c r="BZ260">
        <f aca="true" t="shared" si="234" ref="BZ260:BZ265">MIN(BL260:BU260)</f>
        <v>4</v>
      </c>
      <c r="CA260" s="27">
        <f aca="true" t="shared" si="235" ref="CA260:CA265">(BY260-BZ260)/4+BZ260</f>
        <v>7.75</v>
      </c>
      <c r="CC260">
        <f aca="true" t="shared" si="236" ref="CC260:CL265">IF(BL260&gt;$CA260,1,0)</f>
        <v>1</v>
      </c>
      <c r="CD260">
        <f t="shared" si="236"/>
        <v>1</v>
      </c>
      <c r="CE260">
        <f t="shared" si="236"/>
        <v>0</v>
      </c>
      <c r="CF260">
        <f t="shared" si="236"/>
        <v>1</v>
      </c>
      <c r="CG260">
        <f t="shared" si="236"/>
        <v>0</v>
      </c>
      <c r="CH260">
        <f t="shared" si="236"/>
        <v>0</v>
      </c>
      <c r="CI260">
        <f t="shared" si="236"/>
        <v>0</v>
      </c>
      <c r="CJ260">
        <f t="shared" si="236"/>
        <v>1</v>
      </c>
      <c r="CK260">
        <f t="shared" si="236"/>
        <v>1</v>
      </c>
      <c r="CL260">
        <f t="shared" si="236"/>
        <v>1</v>
      </c>
      <c r="CM260" t="s">
        <v>47</v>
      </c>
      <c r="CN260" s="5" t="s">
        <v>60</v>
      </c>
      <c r="CO260">
        <f aca="true" t="shared" si="237" ref="CO260:CO265">MAX(AZ260:BI260)</f>
        <v>36.75</v>
      </c>
      <c r="CP260">
        <f aca="true" t="shared" si="238" ref="CP260:CP265">MIN(AZ260:BI260)</f>
        <v>10.25</v>
      </c>
      <c r="CQ260" s="27">
        <f aca="true" t="shared" si="239" ref="CQ260:CQ265">(CO260-CP260)/4+CP260</f>
        <v>16.875</v>
      </c>
      <c r="CR260"/>
      <c r="CS260">
        <f aca="true" t="shared" si="240" ref="CS260:DB265">IF(AZ260&gt;$CQ260,1,0)</f>
        <v>1</v>
      </c>
      <c r="CT260">
        <f t="shared" si="240"/>
        <v>1</v>
      </c>
      <c r="CU260">
        <f t="shared" si="240"/>
        <v>0</v>
      </c>
      <c r="CV260">
        <f t="shared" si="240"/>
        <v>0</v>
      </c>
      <c r="CW260">
        <f t="shared" si="240"/>
        <v>0</v>
      </c>
      <c r="CX260">
        <f t="shared" si="240"/>
        <v>0</v>
      </c>
      <c r="CY260">
        <f t="shared" si="240"/>
        <v>0</v>
      </c>
      <c r="CZ260">
        <f t="shared" si="240"/>
        <v>1</v>
      </c>
      <c r="DA260">
        <f t="shared" si="240"/>
        <v>1</v>
      </c>
      <c r="DB260">
        <f t="shared" si="240"/>
        <v>1</v>
      </c>
      <c r="DC260" s="8">
        <f t="shared" si="180"/>
        <v>5</v>
      </c>
      <c r="DD260" t="s">
        <v>47</v>
      </c>
      <c r="DE260" s="53">
        <v>473</v>
      </c>
      <c r="DF260" s="74"/>
      <c r="DG260" s="53"/>
      <c r="DH260" s="53"/>
      <c r="DI260" s="53"/>
      <c r="DJ260" s="53"/>
      <c r="DK260" s="53"/>
      <c r="DL260" s="53"/>
      <c r="DP260" s="53"/>
      <c r="DQ260" s="55"/>
    </row>
    <row r="261" spans="1:116" s="5" customFormat="1" ht="12.75">
      <c r="A261" s="53">
        <v>33</v>
      </c>
      <c r="B261" s="8">
        <v>473</v>
      </c>
      <c r="C261" t="s">
        <v>45</v>
      </c>
      <c r="D261" t="s">
        <v>104</v>
      </c>
      <c r="E261" t="s">
        <v>131</v>
      </c>
      <c r="F261" s="8">
        <v>0</v>
      </c>
      <c r="G261" s="8">
        <v>0</v>
      </c>
      <c r="H261" s="8">
        <v>812</v>
      </c>
      <c r="I261" s="8">
        <v>55</v>
      </c>
      <c r="J261" s="8"/>
      <c r="K261">
        <v>22.1</v>
      </c>
      <c r="L261" s="8">
        <v>8</v>
      </c>
      <c r="M261"/>
      <c r="N261" s="28">
        <f>(K261-K260)/K260</f>
        <v>0.03271028037383191</v>
      </c>
      <c r="O261">
        <v>51</v>
      </c>
      <c r="P261" s="28">
        <f>(O261-O260)/O260</f>
        <v>0.24390243902439024</v>
      </c>
      <c r="Q261" s="8">
        <v>9</v>
      </c>
      <c r="R261" s="12">
        <v>0</v>
      </c>
      <c r="S261">
        <v>16.7</v>
      </c>
      <c r="T261" s="28">
        <f>(S261-S260)/S260</f>
        <v>0.3916666666666666</v>
      </c>
      <c r="U261"/>
      <c r="V261"/>
      <c r="W261" s="8">
        <v>0</v>
      </c>
      <c r="X261" s="8">
        <v>0</v>
      </c>
      <c r="Y261" s="38" t="s">
        <v>195</v>
      </c>
      <c r="Z261" s="8">
        <v>0</v>
      </c>
      <c r="AA261" t="s">
        <v>131</v>
      </c>
      <c r="AB261"/>
      <c r="AC261">
        <v>86</v>
      </c>
      <c r="AD261">
        <v>23</v>
      </c>
      <c r="AE261">
        <v>24</v>
      </c>
      <c r="AF261">
        <v>40</v>
      </c>
      <c r="AG261">
        <v>68</v>
      </c>
      <c r="AH261">
        <v>43</v>
      </c>
      <c r="AI261">
        <v>63</v>
      </c>
      <c r="AJ261">
        <v>103</v>
      </c>
      <c r="AK261">
        <v>109</v>
      </c>
      <c r="AL261">
        <v>173</v>
      </c>
      <c r="AM261"/>
      <c r="AN261">
        <v>23</v>
      </c>
      <c r="AO261">
        <v>5</v>
      </c>
      <c r="AP261">
        <v>6</v>
      </c>
      <c r="AQ261">
        <v>10</v>
      </c>
      <c r="AR261">
        <v>18</v>
      </c>
      <c r="AS261">
        <v>11</v>
      </c>
      <c r="AT261">
        <v>16</v>
      </c>
      <c r="AU261">
        <v>28</v>
      </c>
      <c r="AV261">
        <v>51</v>
      </c>
      <c r="AW261">
        <v>47</v>
      </c>
      <c r="AX261"/>
      <c r="AY261"/>
      <c r="AZ261">
        <f t="shared" si="230"/>
        <v>24.5</v>
      </c>
      <c r="BA261">
        <f t="shared" si="231"/>
        <v>9.75</v>
      </c>
      <c r="BB261">
        <f t="shared" si="231"/>
        <v>6.75</v>
      </c>
      <c r="BC261">
        <f t="shared" si="231"/>
        <v>11</v>
      </c>
      <c r="BD261">
        <f t="shared" si="231"/>
        <v>14.25</v>
      </c>
      <c r="BE261">
        <f t="shared" si="231"/>
        <v>14</v>
      </c>
      <c r="BF261">
        <f t="shared" si="231"/>
        <v>17.75</v>
      </c>
      <c r="BG261">
        <f t="shared" si="231"/>
        <v>30.75</v>
      </c>
      <c r="BH261">
        <f t="shared" si="231"/>
        <v>44.25</v>
      </c>
      <c r="BI261">
        <f t="shared" si="232"/>
        <v>42</v>
      </c>
      <c r="BJ261"/>
      <c r="BK261"/>
      <c r="BL261">
        <v>11</v>
      </c>
      <c r="BM261">
        <v>3</v>
      </c>
      <c r="BN261">
        <v>3</v>
      </c>
      <c r="BO261">
        <v>5</v>
      </c>
      <c r="BP261">
        <v>8</v>
      </c>
      <c r="BQ261">
        <v>5</v>
      </c>
      <c r="BR261">
        <v>8</v>
      </c>
      <c r="BS261">
        <v>13</v>
      </c>
      <c r="BT261">
        <v>23</v>
      </c>
      <c r="BU261">
        <v>21</v>
      </c>
      <c r="BV261"/>
      <c r="BW261" t="s">
        <v>48</v>
      </c>
      <c r="BX261" s="5" t="s">
        <v>427</v>
      </c>
      <c r="BY261">
        <f t="shared" si="233"/>
        <v>23</v>
      </c>
      <c r="BZ261">
        <f t="shared" si="234"/>
        <v>3</v>
      </c>
      <c r="CA261" s="27">
        <f t="shared" si="235"/>
        <v>8</v>
      </c>
      <c r="CB261"/>
      <c r="CC261">
        <f t="shared" si="236"/>
        <v>1</v>
      </c>
      <c r="CD261">
        <f t="shared" si="236"/>
        <v>0</v>
      </c>
      <c r="CE261">
        <f t="shared" si="236"/>
        <v>0</v>
      </c>
      <c r="CF261">
        <f t="shared" si="236"/>
        <v>0</v>
      </c>
      <c r="CG261">
        <f t="shared" si="236"/>
        <v>0</v>
      </c>
      <c r="CH261">
        <f t="shared" si="236"/>
        <v>0</v>
      </c>
      <c r="CI261">
        <f t="shared" si="236"/>
        <v>0</v>
      </c>
      <c r="CJ261">
        <f t="shared" si="236"/>
        <v>1</v>
      </c>
      <c r="CK261">
        <f t="shared" si="236"/>
        <v>1</v>
      </c>
      <c r="CL261">
        <f t="shared" si="236"/>
        <v>1</v>
      </c>
      <c r="CM261" t="s">
        <v>131</v>
      </c>
      <c r="CN261"/>
      <c r="CO261">
        <f t="shared" si="237"/>
        <v>44.25</v>
      </c>
      <c r="CP261">
        <f t="shared" si="238"/>
        <v>6.75</v>
      </c>
      <c r="CQ261" s="27">
        <f t="shared" si="239"/>
        <v>16.125</v>
      </c>
      <c r="CR261"/>
      <c r="CS261">
        <f t="shared" si="240"/>
        <v>1</v>
      </c>
      <c r="CT261">
        <f t="shared" si="240"/>
        <v>0</v>
      </c>
      <c r="CU261">
        <f t="shared" si="240"/>
        <v>0</v>
      </c>
      <c r="CV261">
        <f t="shared" si="240"/>
        <v>0</v>
      </c>
      <c r="CW261">
        <f t="shared" si="240"/>
        <v>0</v>
      </c>
      <c r="CX261">
        <f t="shared" si="240"/>
        <v>0</v>
      </c>
      <c r="CY261">
        <f t="shared" si="240"/>
        <v>1</v>
      </c>
      <c r="CZ261">
        <f t="shared" si="240"/>
        <v>1</v>
      </c>
      <c r="DA261">
        <f t="shared" si="240"/>
        <v>1</v>
      </c>
      <c r="DB261">
        <f t="shared" si="240"/>
        <v>1</v>
      </c>
      <c r="DC261" s="8">
        <f t="shared" si="180"/>
        <v>5</v>
      </c>
      <c r="DD261" t="s">
        <v>131</v>
      </c>
      <c r="DE261" s="8">
        <v>473</v>
      </c>
      <c r="DF261" s="103"/>
      <c r="DG261" s="53"/>
      <c r="DH261" s="53"/>
      <c r="DI261" s="53"/>
      <c r="DJ261" s="53"/>
      <c r="DK261" s="53"/>
      <c r="DL261" s="53"/>
    </row>
    <row r="262" spans="1:116" s="5" customFormat="1" ht="12.75">
      <c r="A262" s="53">
        <v>33</v>
      </c>
      <c r="B262" s="74">
        <v>473</v>
      </c>
      <c r="C262" t="s">
        <v>45</v>
      </c>
      <c r="D262" s="5" t="s">
        <v>374</v>
      </c>
      <c r="E262" s="5" t="s">
        <v>395</v>
      </c>
      <c r="F262" s="53">
        <v>16</v>
      </c>
      <c r="G262" s="53">
        <v>1.7</v>
      </c>
      <c r="H262" s="74">
        <v>797</v>
      </c>
      <c r="I262" s="74">
        <v>49</v>
      </c>
      <c r="J262" s="74"/>
      <c r="K262" s="77">
        <v>23.3</v>
      </c>
      <c r="L262" s="74">
        <v>8</v>
      </c>
      <c r="M262" s="77"/>
      <c r="N262" s="28">
        <f>(K262-K260)/K260</f>
        <v>0.08878504672897207</v>
      </c>
      <c r="O262" s="5">
        <v>62</v>
      </c>
      <c r="P262" s="28">
        <f>(O262-O260)/O260</f>
        <v>0.5121951219512195</v>
      </c>
      <c r="Q262" s="74">
        <v>9</v>
      </c>
      <c r="R262" s="12">
        <v>0</v>
      </c>
      <c r="S262" s="77">
        <v>20.1</v>
      </c>
      <c r="T262" s="28">
        <f>(S262-S260)/S260</f>
        <v>0.6750000000000002</v>
      </c>
      <c r="W262" s="93" t="s">
        <v>412</v>
      </c>
      <c r="X262" s="93" t="s">
        <v>412</v>
      </c>
      <c r="Y262" s="39" t="s">
        <v>197</v>
      </c>
      <c r="Z262" s="8">
        <v>0</v>
      </c>
      <c r="AA262" s="5" t="s">
        <v>395</v>
      </c>
      <c r="AC262" s="77">
        <v>107</v>
      </c>
      <c r="AD262" s="77">
        <v>31</v>
      </c>
      <c r="AE262" s="77">
        <v>5</v>
      </c>
      <c r="AF262" s="77">
        <v>29</v>
      </c>
      <c r="AG262" s="77">
        <v>53</v>
      </c>
      <c r="AH262" s="77">
        <v>37</v>
      </c>
      <c r="AI262" s="77">
        <v>38</v>
      </c>
      <c r="AJ262" s="77">
        <v>87</v>
      </c>
      <c r="AK262" s="77">
        <v>216</v>
      </c>
      <c r="AL262" s="77">
        <v>194</v>
      </c>
      <c r="AN262" s="5">
        <v>31</v>
      </c>
      <c r="AO262" s="5">
        <v>8</v>
      </c>
      <c r="AP262" s="5">
        <v>1</v>
      </c>
      <c r="AQ262" s="5">
        <v>8</v>
      </c>
      <c r="AR262" s="5">
        <v>15</v>
      </c>
      <c r="AS262" s="5">
        <v>10</v>
      </c>
      <c r="AT262" s="5">
        <v>11</v>
      </c>
      <c r="AU262" s="5">
        <v>25</v>
      </c>
      <c r="AV262" s="5">
        <v>62</v>
      </c>
      <c r="AW262" s="5">
        <v>55</v>
      </c>
      <c r="AX262"/>
      <c r="AY262"/>
      <c r="AZ262">
        <f t="shared" si="230"/>
        <v>31.25</v>
      </c>
      <c r="BA262">
        <f t="shared" si="231"/>
        <v>12</v>
      </c>
      <c r="BB262">
        <f t="shared" si="231"/>
        <v>4.5</v>
      </c>
      <c r="BC262">
        <f t="shared" si="231"/>
        <v>8</v>
      </c>
      <c r="BD262">
        <f t="shared" si="231"/>
        <v>12</v>
      </c>
      <c r="BE262">
        <f t="shared" si="231"/>
        <v>11.5</v>
      </c>
      <c r="BF262">
        <f t="shared" si="231"/>
        <v>14.25</v>
      </c>
      <c r="BG262">
        <f t="shared" si="231"/>
        <v>30.75</v>
      </c>
      <c r="BH262">
        <f t="shared" si="231"/>
        <v>51</v>
      </c>
      <c r="BI262">
        <f t="shared" si="232"/>
        <v>50.75</v>
      </c>
      <c r="BJ262"/>
      <c r="BL262" s="5">
        <v>13</v>
      </c>
      <c r="BM262" s="5">
        <v>4</v>
      </c>
      <c r="BN262" s="5">
        <v>1</v>
      </c>
      <c r="BO262" s="5">
        <v>4</v>
      </c>
      <c r="BP262" s="5">
        <v>7</v>
      </c>
      <c r="BQ262" s="5">
        <v>5</v>
      </c>
      <c r="BR262" s="5">
        <v>5</v>
      </c>
      <c r="BS262" s="5">
        <v>11</v>
      </c>
      <c r="BT262" s="5">
        <v>27</v>
      </c>
      <c r="BU262" s="5">
        <v>24</v>
      </c>
      <c r="BW262" t="s">
        <v>48</v>
      </c>
      <c r="BX262" s="5" t="s">
        <v>427</v>
      </c>
      <c r="BY262">
        <f t="shared" si="233"/>
        <v>27</v>
      </c>
      <c r="BZ262">
        <f t="shared" si="234"/>
        <v>1</v>
      </c>
      <c r="CA262" s="27">
        <f t="shared" si="235"/>
        <v>7.5</v>
      </c>
      <c r="CC262">
        <f t="shared" si="236"/>
        <v>1</v>
      </c>
      <c r="CD262">
        <f t="shared" si="236"/>
        <v>0</v>
      </c>
      <c r="CE262">
        <f t="shared" si="236"/>
        <v>0</v>
      </c>
      <c r="CF262">
        <f t="shared" si="236"/>
        <v>0</v>
      </c>
      <c r="CG262">
        <f t="shared" si="236"/>
        <v>0</v>
      </c>
      <c r="CH262">
        <f t="shared" si="236"/>
        <v>0</v>
      </c>
      <c r="CI262">
        <f t="shared" si="236"/>
        <v>0</v>
      </c>
      <c r="CJ262">
        <f t="shared" si="236"/>
        <v>1</v>
      </c>
      <c r="CK262">
        <f t="shared" si="236"/>
        <v>1</v>
      </c>
      <c r="CL262">
        <f t="shared" si="236"/>
        <v>1</v>
      </c>
      <c r="CM262" s="5" t="s">
        <v>395</v>
      </c>
      <c r="CO262">
        <f t="shared" si="237"/>
        <v>51</v>
      </c>
      <c r="CP262">
        <f t="shared" si="238"/>
        <v>4.5</v>
      </c>
      <c r="CQ262" s="27">
        <f t="shared" si="239"/>
        <v>16.125</v>
      </c>
      <c r="CR262"/>
      <c r="CS262">
        <f t="shared" si="240"/>
        <v>1</v>
      </c>
      <c r="CT262">
        <f t="shared" si="240"/>
        <v>0</v>
      </c>
      <c r="CU262">
        <f t="shared" si="240"/>
        <v>0</v>
      </c>
      <c r="CV262">
        <f t="shared" si="240"/>
        <v>0</v>
      </c>
      <c r="CW262">
        <f t="shared" si="240"/>
        <v>0</v>
      </c>
      <c r="CX262">
        <f t="shared" si="240"/>
        <v>0</v>
      </c>
      <c r="CY262">
        <f t="shared" si="240"/>
        <v>0</v>
      </c>
      <c r="CZ262">
        <f t="shared" si="240"/>
        <v>1</v>
      </c>
      <c r="DA262">
        <f t="shared" si="240"/>
        <v>1</v>
      </c>
      <c r="DB262">
        <f t="shared" si="240"/>
        <v>1</v>
      </c>
      <c r="DC262" s="8">
        <f t="shared" si="180"/>
        <v>4</v>
      </c>
      <c r="DD262" s="5" t="s">
        <v>395</v>
      </c>
      <c r="DE262" s="74">
        <v>473</v>
      </c>
      <c r="DF262" s="74"/>
      <c r="DG262" s="53"/>
      <c r="DH262" s="53"/>
      <c r="DI262" s="53"/>
      <c r="DJ262" s="53"/>
      <c r="DK262" s="53"/>
      <c r="DL262" s="53"/>
    </row>
    <row r="263" spans="1:116" s="5" customFormat="1" ht="12.75">
      <c r="A263" s="53">
        <v>33</v>
      </c>
      <c r="B263" s="74">
        <v>473</v>
      </c>
      <c r="C263" t="s">
        <v>45</v>
      </c>
      <c r="D263" s="5" t="s">
        <v>375</v>
      </c>
      <c r="E263" s="77" t="s">
        <v>396</v>
      </c>
      <c r="F263" s="53">
        <v>23.8</v>
      </c>
      <c r="G263" s="53">
        <v>0.3</v>
      </c>
      <c r="H263" s="74">
        <v>1233</v>
      </c>
      <c r="I263" s="74">
        <v>48</v>
      </c>
      <c r="J263" s="74"/>
      <c r="K263" s="77">
        <v>33.1</v>
      </c>
      <c r="L263" s="74">
        <v>6</v>
      </c>
      <c r="M263" s="77"/>
      <c r="N263" s="28">
        <f>(K263-K260)/K260</f>
        <v>0.5467289719626169</v>
      </c>
      <c r="O263" s="5">
        <v>83</v>
      </c>
      <c r="P263" s="28">
        <f>(O263-O260)/O260</f>
        <v>1.024390243902439</v>
      </c>
      <c r="Q263" s="74">
        <v>10</v>
      </c>
      <c r="R263" s="12">
        <v>1</v>
      </c>
      <c r="S263" s="77">
        <v>18.8</v>
      </c>
      <c r="T263" s="28">
        <f>(S263-S260)/S260</f>
        <v>0.5666666666666668</v>
      </c>
      <c r="W263" s="38" t="s">
        <v>195</v>
      </c>
      <c r="X263" s="38" t="s">
        <v>195</v>
      </c>
      <c r="Y263" s="5" t="s">
        <v>199</v>
      </c>
      <c r="Z263" s="8">
        <v>0</v>
      </c>
      <c r="AA263" s="77" t="s">
        <v>396</v>
      </c>
      <c r="AC263" s="77">
        <v>187</v>
      </c>
      <c r="AD263" s="77">
        <v>64</v>
      </c>
      <c r="AE263" s="77">
        <v>12</v>
      </c>
      <c r="AF263" s="77">
        <v>63</v>
      </c>
      <c r="AG263" s="77">
        <v>98</v>
      </c>
      <c r="AH263" s="77">
        <v>72</v>
      </c>
      <c r="AI263" s="77">
        <v>62</v>
      </c>
      <c r="AJ263" s="77">
        <v>99</v>
      </c>
      <c r="AK263" s="77">
        <v>260</v>
      </c>
      <c r="AL263" s="77">
        <v>316</v>
      </c>
      <c r="AN263" s="5">
        <v>49</v>
      </c>
      <c r="AO263" s="5">
        <v>16</v>
      </c>
      <c r="AP263" s="5">
        <v>3</v>
      </c>
      <c r="AQ263" s="5">
        <v>16</v>
      </c>
      <c r="AR263" s="5">
        <v>26</v>
      </c>
      <c r="AS263" s="5">
        <v>19</v>
      </c>
      <c r="AT263" s="5">
        <v>16</v>
      </c>
      <c r="AU263" s="5">
        <v>26</v>
      </c>
      <c r="AV263" s="5">
        <v>69</v>
      </c>
      <c r="AW263" s="5">
        <v>83</v>
      </c>
      <c r="AX263"/>
      <c r="AY263"/>
      <c r="AZ263">
        <f t="shared" si="230"/>
        <v>49.25</v>
      </c>
      <c r="BA263">
        <f t="shared" si="231"/>
        <v>21</v>
      </c>
      <c r="BB263">
        <f t="shared" si="231"/>
        <v>9.5</v>
      </c>
      <c r="BC263">
        <f t="shared" si="231"/>
        <v>15.25</v>
      </c>
      <c r="BD263">
        <f t="shared" si="231"/>
        <v>21.75</v>
      </c>
      <c r="BE263">
        <f t="shared" si="231"/>
        <v>20</v>
      </c>
      <c r="BF263">
        <f t="shared" si="231"/>
        <v>19.25</v>
      </c>
      <c r="BG263">
        <f t="shared" si="231"/>
        <v>34.25</v>
      </c>
      <c r="BH263">
        <f t="shared" si="231"/>
        <v>61.75</v>
      </c>
      <c r="BI263">
        <f t="shared" si="232"/>
        <v>71</v>
      </c>
      <c r="BJ263"/>
      <c r="BL263" s="5">
        <v>15</v>
      </c>
      <c r="BM263" s="5">
        <v>5</v>
      </c>
      <c r="BN263" s="5">
        <v>1</v>
      </c>
      <c r="BO263" s="5">
        <v>5</v>
      </c>
      <c r="BP263" s="5">
        <v>8</v>
      </c>
      <c r="BQ263" s="5">
        <v>6</v>
      </c>
      <c r="BR263" s="5">
        <v>5</v>
      </c>
      <c r="BS263" s="5">
        <v>8</v>
      </c>
      <c r="BT263" s="5">
        <v>21</v>
      </c>
      <c r="BU263" s="5">
        <v>26</v>
      </c>
      <c r="BW263" t="s">
        <v>48</v>
      </c>
      <c r="BX263" s="5" t="s">
        <v>427</v>
      </c>
      <c r="BY263">
        <f t="shared" si="233"/>
        <v>26</v>
      </c>
      <c r="BZ263">
        <f t="shared" si="234"/>
        <v>1</v>
      </c>
      <c r="CA263" s="27">
        <f t="shared" si="235"/>
        <v>7.25</v>
      </c>
      <c r="CC263">
        <f t="shared" si="236"/>
        <v>1</v>
      </c>
      <c r="CD263">
        <f t="shared" si="236"/>
        <v>0</v>
      </c>
      <c r="CE263">
        <f t="shared" si="236"/>
        <v>0</v>
      </c>
      <c r="CF263">
        <f t="shared" si="236"/>
        <v>0</v>
      </c>
      <c r="CG263">
        <f t="shared" si="236"/>
        <v>1</v>
      </c>
      <c r="CH263">
        <f t="shared" si="236"/>
        <v>0</v>
      </c>
      <c r="CI263">
        <f t="shared" si="236"/>
        <v>0</v>
      </c>
      <c r="CJ263">
        <f t="shared" si="236"/>
        <v>1</v>
      </c>
      <c r="CK263">
        <f t="shared" si="236"/>
        <v>1</v>
      </c>
      <c r="CL263">
        <f t="shared" si="236"/>
        <v>1</v>
      </c>
      <c r="CM263" s="77" t="s">
        <v>396</v>
      </c>
      <c r="CO263">
        <f t="shared" si="237"/>
        <v>71</v>
      </c>
      <c r="CP263">
        <f t="shared" si="238"/>
        <v>9.5</v>
      </c>
      <c r="CQ263" s="27">
        <f t="shared" si="239"/>
        <v>24.875</v>
      </c>
      <c r="CR263"/>
      <c r="CS263">
        <f t="shared" si="240"/>
        <v>1</v>
      </c>
      <c r="CT263">
        <f t="shared" si="240"/>
        <v>0</v>
      </c>
      <c r="CU263">
        <f t="shared" si="240"/>
        <v>0</v>
      </c>
      <c r="CV263">
        <f t="shared" si="240"/>
        <v>0</v>
      </c>
      <c r="CW263">
        <f t="shared" si="240"/>
        <v>0</v>
      </c>
      <c r="CX263">
        <f t="shared" si="240"/>
        <v>0</v>
      </c>
      <c r="CY263">
        <f t="shared" si="240"/>
        <v>0</v>
      </c>
      <c r="CZ263">
        <f t="shared" si="240"/>
        <v>1</v>
      </c>
      <c r="DA263">
        <f t="shared" si="240"/>
        <v>1</v>
      </c>
      <c r="DB263">
        <f t="shared" si="240"/>
        <v>1</v>
      </c>
      <c r="DC263" s="8">
        <f t="shared" si="180"/>
        <v>4</v>
      </c>
      <c r="DD263" s="77" t="s">
        <v>396</v>
      </c>
      <c r="DE263" s="74">
        <v>473</v>
      </c>
      <c r="DF263" s="74"/>
      <c r="DG263" s="53"/>
      <c r="DH263" s="53"/>
      <c r="DI263" s="53"/>
      <c r="DJ263" s="53"/>
      <c r="DK263" s="53"/>
      <c r="DL263" s="53"/>
    </row>
    <row r="264" spans="1:116" s="5" customFormat="1" ht="12.75">
      <c r="A264" s="53">
        <v>33</v>
      </c>
      <c r="B264" s="74">
        <v>473</v>
      </c>
      <c r="C264" t="s">
        <v>45</v>
      </c>
      <c r="D264" s="5" t="s">
        <v>376</v>
      </c>
      <c r="E264" s="5" t="s">
        <v>393</v>
      </c>
      <c r="F264" s="53">
        <v>22.9</v>
      </c>
      <c r="G264" s="53">
        <v>0.4</v>
      </c>
      <c r="H264" s="74">
        <v>1091</v>
      </c>
      <c r="I264" s="74">
        <v>48</v>
      </c>
      <c r="J264" s="74"/>
      <c r="K264" s="77">
        <v>33.3</v>
      </c>
      <c r="L264" s="74">
        <v>5</v>
      </c>
      <c r="M264" s="77"/>
      <c r="N264" s="28">
        <f>(K264-K260)/K260</f>
        <v>0.5560747663551402</v>
      </c>
      <c r="O264" s="5">
        <v>79</v>
      </c>
      <c r="P264" s="28">
        <f>(O264-O260)/O260</f>
        <v>0.926829268292683</v>
      </c>
      <c r="Q264" s="74">
        <v>10</v>
      </c>
      <c r="R264" s="12">
        <v>1</v>
      </c>
      <c r="S264" s="77">
        <v>17.2</v>
      </c>
      <c r="T264" s="28">
        <f>(S264-S260)/S260</f>
        <v>0.4333333333333333</v>
      </c>
      <c r="W264" s="5" t="s">
        <v>409</v>
      </c>
      <c r="X264" s="5" t="s">
        <v>409</v>
      </c>
      <c r="Y264" s="5" t="s">
        <v>199</v>
      </c>
      <c r="Z264" s="8">
        <v>0</v>
      </c>
      <c r="AA264" s="5" t="s">
        <v>393</v>
      </c>
      <c r="AC264" s="77">
        <v>167</v>
      </c>
      <c r="AD264" s="77">
        <v>61</v>
      </c>
      <c r="AE264" s="77">
        <v>20</v>
      </c>
      <c r="AF264" s="77">
        <v>55</v>
      </c>
      <c r="AG264" s="77">
        <v>107</v>
      </c>
      <c r="AH264" s="77">
        <v>56</v>
      </c>
      <c r="AI264" s="77">
        <v>51</v>
      </c>
      <c r="AJ264" s="77">
        <v>96</v>
      </c>
      <c r="AK264" s="77">
        <v>216</v>
      </c>
      <c r="AL264" s="77">
        <v>262</v>
      </c>
      <c r="AN264" s="5">
        <v>51</v>
      </c>
      <c r="AO264" s="5">
        <v>18</v>
      </c>
      <c r="AP264" s="5">
        <v>6</v>
      </c>
      <c r="AQ264" s="5">
        <v>16</v>
      </c>
      <c r="AR264" s="5">
        <v>33</v>
      </c>
      <c r="AS264" s="5">
        <v>17</v>
      </c>
      <c r="AT264" s="5">
        <v>15</v>
      </c>
      <c r="AU264" s="5">
        <v>29</v>
      </c>
      <c r="AV264" s="5">
        <v>66</v>
      </c>
      <c r="AW264" s="5">
        <v>79</v>
      </c>
      <c r="AX264"/>
      <c r="AY264"/>
      <c r="AZ264">
        <f t="shared" si="230"/>
        <v>49.75</v>
      </c>
      <c r="BA264">
        <f t="shared" si="231"/>
        <v>23.25</v>
      </c>
      <c r="BB264">
        <f t="shared" si="231"/>
        <v>11.5</v>
      </c>
      <c r="BC264">
        <f t="shared" si="231"/>
        <v>17.75</v>
      </c>
      <c r="BD264">
        <f t="shared" si="231"/>
        <v>24.75</v>
      </c>
      <c r="BE264">
        <f t="shared" si="231"/>
        <v>20.5</v>
      </c>
      <c r="BF264">
        <f t="shared" si="231"/>
        <v>19</v>
      </c>
      <c r="BG264">
        <f t="shared" si="231"/>
        <v>34.75</v>
      </c>
      <c r="BH264">
        <f t="shared" si="231"/>
        <v>60</v>
      </c>
      <c r="BI264">
        <f t="shared" si="232"/>
        <v>68.75</v>
      </c>
      <c r="BJ264"/>
      <c r="BL264" s="5">
        <v>15</v>
      </c>
      <c r="BM264" s="5">
        <v>6</v>
      </c>
      <c r="BN264" s="5">
        <v>2</v>
      </c>
      <c r="BO264" s="5">
        <v>5</v>
      </c>
      <c r="BP264" s="5">
        <v>10</v>
      </c>
      <c r="BQ264" s="5">
        <v>5</v>
      </c>
      <c r="BR264" s="5">
        <v>5</v>
      </c>
      <c r="BS264" s="5">
        <v>9</v>
      </c>
      <c r="BT264" s="5">
        <v>20</v>
      </c>
      <c r="BU264" s="5">
        <v>24</v>
      </c>
      <c r="BW264" t="s">
        <v>48</v>
      </c>
      <c r="BX264" s="5" t="s">
        <v>427</v>
      </c>
      <c r="BY264">
        <f t="shared" si="233"/>
        <v>24</v>
      </c>
      <c r="BZ264">
        <f t="shared" si="234"/>
        <v>2</v>
      </c>
      <c r="CA264" s="27">
        <f t="shared" si="235"/>
        <v>7.5</v>
      </c>
      <c r="CC264">
        <f t="shared" si="236"/>
        <v>1</v>
      </c>
      <c r="CD264">
        <f t="shared" si="236"/>
        <v>0</v>
      </c>
      <c r="CE264">
        <f t="shared" si="236"/>
        <v>0</v>
      </c>
      <c r="CF264">
        <f t="shared" si="236"/>
        <v>0</v>
      </c>
      <c r="CG264">
        <f t="shared" si="236"/>
        <v>1</v>
      </c>
      <c r="CH264">
        <f t="shared" si="236"/>
        <v>0</v>
      </c>
      <c r="CI264">
        <f t="shared" si="236"/>
        <v>0</v>
      </c>
      <c r="CJ264">
        <f t="shared" si="236"/>
        <v>1</v>
      </c>
      <c r="CK264">
        <f t="shared" si="236"/>
        <v>1</v>
      </c>
      <c r="CL264">
        <f t="shared" si="236"/>
        <v>1</v>
      </c>
      <c r="CM264" s="5" t="s">
        <v>393</v>
      </c>
      <c r="CO264">
        <f t="shared" si="237"/>
        <v>68.75</v>
      </c>
      <c r="CP264">
        <f t="shared" si="238"/>
        <v>11.5</v>
      </c>
      <c r="CQ264" s="27">
        <f t="shared" si="239"/>
        <v>25.8125</v>
      </c>
      <c r="CR264"/>
      <c r="CS264">
        <f t="shared" si="240"/>
        <v>1</v>
      </c>
      <c r="CT264">
        <f t="shared" si="240"/>
        <v>0</v>
      </c>
      <c r="CU264">
        <f t="shared" si="240"/>
        <v>0</v>
      </c>
      <c r="CV264">
        <f t="shared" si="240"/>
        <v>0</v>
      </c>
      <c r="CW264">
        <f t="shared" si="240"/>
        <v>0</v>
      </c>
      <c r="CX264">
        <f t="shared" si="240"/>
        <v>0</v>
      </c>
      <c r="CY264">
        <f t="shared" si="240"/>
        <v>0</v>
      </c>
      <c r="CZ264">
        <f t="shared" si="240"/>
        <v>1</v>
      </c>
      <c r="DA264">
        <f t="shared" si="240"/>
        <v>1</v>
      </c>
      <c r="DB264">
        <f t="shared" si="240"/>
        <v>1</v>
      </c>
      <c r="DC264" s="8">
        <f t="shared" si="180"/>
        <v>4</v>
      </c>
      <c r="DD264" s="5" t="s">
        <v>393</v>
      </c>
      <c r="DE264" s="74">
        <v>473</v>
      </c>
      <c r="DF264" s="74"/>
      <c r="DG264" s="53"/>
      <c r="DH264" s="53"/>
      <c r="DI264" s="53"/>
      <c r="DJ264" s="53"/>
      <c r="DK264" s="53"/>
      <c r="DL264" s="53"/>
    </row>
    <row r="265" spans="1:116" s="5" customFormat="1" ht="12.75">
      <c r="A265" s="53">
        <v>33</v>
      </c>
      <c r="B265" s="74">
        <v>473</v>
      </c>
      <c r="C265" t="s">
        <v>45</v>
      </c>
      <c r="D265" s="77" t="s">
        <v>373</v>
      </c>
      <c r="E265" t="s">
        <v>394</v>
      </c>
      <c r="F265" s="74">
        <v>26.5</v>
      </c>
      <c r="G265" s="74">
        <v>1.2</v>
      </c>
      <c r="H265" s="74">
        <v>1257</v>
      </c>
      <c r="I265" s="74">
        <v>46</v>
      </c>
      <c r="J265" s="74"/>
      <c r="K265" s="77">
        <v>39.3</v>
      </c>
      <c r="L265" s="74">
        <v>3</v>
      </c>
      <c r="M265" s="77"/>
      <c r="N265" s="28">
        <f>(K265-K260)/K260</f>
        <v>0.8364485981308412</v>
      </c>
      <c r="O265" s="5">
        <v>81</v>
      </c>
      <c r="P265" s="28">
        <f>(O265-O260)/O260</f>
        <v>0.975609756097561</v>
      </c>
      <c r="Q265" s="74">
        <v>9</v>
      </c>
      <c r="R265" s="12">
        <v>0</v>
      </c>
      <c r="S265" s="77">
        <v>16.5</v>
      </c>
      <c r="T265" s="28">
        <f>(S265-S260)/S260</f>
        <v>0.375</v>
      </c>
      <c r="W265" s="5" t="s">
        <v>409</v>
      </c>
      <c r="X265" s="5" t="s">
        <v>409</v>
      </c>
      <c r="Y265" s="49" t="s">
        <v>231</v>
      </c>
      <c r="Z265" s="8">
        <v>0</v>
      </c>
      <c r="AA265" t="s">
        <v>394</v>
      </c>
      <c r="AC265" s="77">
        <v>183</v>
      </c>
      <c r="AD265" s="77">
        <v>49</v>
      </c>
      <c r="AE265" s="77">
        <v>8</v>
      </c>
      <c r="AF265" s="77">
        <v>71</v>
      </c>
      <c r="AG265" s="77">
        <v>116</v>
      </c>
      <c r="AH265" s="77">
        <v>75</v>
      </c>
      <c r="AI265" s="77">
        <v>80</v>
      </c>
      <c r="AJ265" s="77">
        <v>154</v>
      </c>
      <c r="AK265" s="77">
        <v>258</v>
      </c>
      <c r="AL265" s="77">
        <v>263</v>
      </c>
      <c r="AN265" s="5">
        <v>57</v>
      </c>
      <c r="AO265" s="5">
        <v>15</v>
      </c>
      <c r="AP265" s="5">
        <v>2</v>
      </c>
      <c r="AQ265" s="5">
        <v>22</v>
      </c>
      <c r="AR265" s="5">
        <v>36</v>
      </c>
      <c r="AS265" s="5">
        <v>23</v>
      </c>
      <c r="AT265" s="5">
        <v>25</v>
      </c>
      <c r="AU265" s="5">
        <v>48</v>
      </c>
      <c r="AV265" s="5">
        <v>80</v>
      </c>
      <c r="AW265" s="5">
        <v>81</v>
      </c>
      <c r="AX265"/>
      <c r="AY265"/>
      <c r="AZ265">
        <f t="shared" si="230"/>
        <v>52.5</v>
      </c>
      <c r="BA265">
        <f t="shared" si="231"/>
        <v>22.25</v>
      </c>
      <c r="BB265">
        <f t="shared" si="231"/>
        <v>10.25</v>
      </c>
      <c r="BC265">
        <f t="shared" si="231"/>
        <v>20.5</v>
      </c>
      <c r="BD265">
        <f t="shared" si="231"/>
        <v>29.25</v>
      </c>
      <c r="BE265">
        <f t="shared" si="231"/>
        <v>26.75</v>
      </c>
      <c r="BF265">
        <f t="shared" si="231"/>
        <v>30.25</v>
      </c>
      <c r="BG265">
        <f t="shared" si="231"/>
        <v>50.25</v>
      </c>
      <c r="BH265">
        <f t="shared" si="231"/>
        <v>72.25</v>
      </c>
      <c r="BI265">
        <f t="shared" si="232"/>
        <v>74.75</v>
      </c>
      <c r="BJ265"/>
      <c r="BL265" s="5">
        <v>15</v>
      </c>
      <c r="BM265" s="5">
        <v>4</v>
      </c>
      <c r="BN265" s="5">
        <v>1</v>
      </c>
      <c r="BO265" s="5">
        <v>6</v>
      </c>
      <c r="BP265" s="5">
        <v>9</v>
      </c>
      <c r="BQ265" s="5">
        <v>6</v>
      </c>
      <c r="BR265" s="5">
        <v>6</v>
      </c>
      <c r="BS265" s="5">
        <v>12</v>
      </c>
      <c r="BT265" s="5">
        <v>21</v>
      </c>
      <c r="BU265" s="5">
        <v>21</v>
      </c>
      <c r="BW265" t="s">
        <v>48</v>
      </c>
      <c r="BX265" s="5" t="s">
        <v>427</v>
      </c>
      <c r="BY265">
        <f t="shared" si="233"/>
        <v>21</v>
      </c>
      <c r="BZ265">
        <f t="shared" si="234"/>
        <v>1</v>
      </c>
      <c r="CA265" s="27">
        <f t="shared" si="235"/>
        <v>6</v>
      </c>
      <c r="CC265">
        <f t="shared" si="236"/>
        <v>1</v>
      </c>
      <c r="CD265">
        <f t="shared" si="236"/>
        <v>0</v>
      </c>
      <c r="CE265">
        <f t="shared" si="236"/>
        <v>0</v>
      </c>
      <c r="CF265">
        <f t="shared" si="236"/>
        <v>0</v>
      </c>
      <c r="CG265">
        <f t="shared" si="236"/>
        <v>1</v>
      </c>
      <c r="CH265">
        <f t="shared" si="236"/>
        <v>0</v>
      </c>
      <c r="CI265">
        <f t="shared" si="236"/>
        <v>0</v>
      </c>
      <c r="CJ265">
        <f t="shared" si="236"/>
        <v>1</v>
      </c>
      <c r="CK265">
        <f t="shared" si="236"/>
        <v>1</v>
      </c>
      <c r="CL265">
        <f t="shared" si="236"/>
        <v>1</v>
      </c>
      <c r="CM265" t="s">
        <v>394</v>
      </c>
      <c r="CO265">
        <f t="shared" si="237"/>
        <v>74.75</v>
      </c>
      <c r="CP265">
        <f t="shared" si="238"/>
        <v>10.25</v>
      </c>
      <c r="CQ265" s="27">
        <f t="shared" si="239"/>
        <v>26.375</v>
      </c>
      <c r="CR265"/>
      <c r="CS265">
        <f t="shared" si="240"/>
        <v>1</v>
      </c>
      <c r="CT265">
        <f t="shared" si="240"/>
        <v>0</v>
      </c>
      <c r="CU265">
        <f t="shared" si="240"/>
        <v>0</v>
      </c>
      <c r="CV265">
        <f t="shared" si="240"/>
        <v>0</v>
      </c>
      <c r="CW265">
        <f t="shared" si="240"/>
        <v>1</v>
      </c>
      <c r="CX265">
        <f t="shared" si="240"/>
        <v>1</v>
      </c>
      <c r="CY265">
        <f t="shared" si="240"/>
        <v>1</v>
      </c>
      <c r="CZ265">
        <f t="shared" si="240"/>
        <v>1</v>
      </c>
      <c r="DA265">
        <f t="shared" si="240"/>
        <v>1</v>
      </c>
      <c r="DB265">
        <f t="shared" si="240"/>
        <v>1</v>
      </c>
      <c r="DC265" s="8">
        <f t="shared" si="180"/>
        <v>7</v>
      </c>
      <c r="DD265" t="s">
        <v>394</v>
      </c>
      <c r="DE265" s="74">
        <v>473</v>
      </c>
      <c r="DF265" s="74"/>
      <c r="DG265" s="53"/>
      <c r="DH265" s="53"/>
      <c r="DI265" s="53"/>
      <c r="DJ265" s="53"/>
      <c r="DK265" s="53"/>
      <c r="DL265" s="53"/>
    </row>
    <row r="266" spans="1:116" s="5" customFormat="1" ht="12.75">
      <c r="A266" s="33"/>
      <c r="B266" s="33"/>
      <c r="C266" s="3"/>
      <c r="D266" s="3"/>
      <c r="E266" s="3"/>
      <c r="F266" s="33"/>
      <c r="G266" s="33"/>
      <c r="H266" s="33"/>
      <c r="I266" s="33"/>
      <c r="J266" s="33"/>
      <c r="K266" s="3"/>
      <c r="L266" s="33"/>
      <c r="M266" s="3"/>
      <c r="N266" s="88"/>
      <c r="O266" s="3" t="s">
        <v>51</v>
      </c>
      <c r="P266" s="88"/>
      <c r="Q266" s="33"/>
      <c r="R266" s="36"/>
      <c r="S266" s="3"/>
      <c r="T266" s="88"/>
      <c r="U266" s="3"/>
      <c r="V266" s="3"/>
      <c r="W266" s="3"/>
      <c r="X266" s="3"/>
      <c r="Y266" s="3"/>
      <c r="Z266" s="3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87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8" t="s">
        <v>51</v>
      </c>
      <c r="DD266" s="3"/>
      <c r="DE266" s="33"/>
      <c r="DF266" s="76"/>
      <c r="DG266" s="53"/>
      <c r="DH266" s="53"/>
      <c r="DI266" s="53"/>
      <c r="DJ266" s="53"/>
      <c r="DK266" s="53"/>
      <c r="DL266" s="53"/>
    </row>
    <row r="267" spans="1:116" s="5" customFormat="1" ht="12.75">
      <c r="A267" s="53"/>
      <c r="B267" s="53"/>
      <c r="F267" s="53"/>
      <c r="G267" s="53"/>
      <c r="H267" s="53"/>
      <c r="I267" s="53"/>
      <c r="J267" s="53"/>
      <c r="L267" s="53"/>
      <c r="N267" s="11"/>
      <c r="O267" s="5" t="s">
        <v>51</v>
      </c>
      <c r="P267" s="11"/>
      <c r="Q267" s="53"/>
      <c r="R267" s="57"/>
      <c r="T267" s="11"/>
      <c r="Z267" s="53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CA267" s="90"/>
      <c r="DC267" s="8" t="s">
        <v>51</v>
      </c>
      <c r="DE267" s="53"/>
      <c r="DF267" s="74"/>
      <c r="DG267" s="53"/>
      <c r="DH267" s="53"/>
      <c r="DI267" s="53"/>
      <c r="DJ267" s="53"/>
      <c r="DK267" s="53"/>
      <c r="DL267" s="53"/>
    </row>
    <row r="268" spans="1:116" s="5" customFormat="1" ht="12.75">
      <c r="A268" s="53">
        <v>34</v>
      </c>
      <c r="B268" s="53">
        <v>474</v>
      </c>
      <c r="C268" t="s">
        <v>45</v>
      </c>
      <c r="D268" s="5" t="s">
        <v>377</v>
      </c>
      <c r="E268" t="s">
        <v>47</v>
      </c>
      <c r="F268" s="53">
        <v>19.3</v>
      </c>
      <c r="G268" s="53">
        <v>0.7</v>
      </c>
      <c r="H268" s="74">
        <v>428</v>
      </c>
      <c r="I268" s="74">
        <v>41</v>
      </c>
      <c r="J268" s="74"/>
      <c r="K268" s="77">
        <v>15.8</v>
      </c>
      <c r="L268" s="74">
        <v>2</v>
      </c>
      <c r="M268" s="23">
        <f>(K268-F268)/F268</f>
        <v>-0.18134715025906736</v>
      </c>
      <c r="N268" s="91"/>
      <c r="O268" s="5">
        <v>26</v>
      </c>
      <c r="P268" s="11"/>
      <c r="Q268" s="74">
        <v>3</v>
      </c>
      <c r="R268" s="92"/>
      <c r="S268" s="77">
        <v>8.7</v>
      </c>
      <c r="T268" s="91"/>
      <c r="Z268" s="53"/>
      <c r="AA268" t="s">
        <v>47</v>
      </c>
      <c r="AC268" s="77">
        <v>43</v>
      </c>
      <c r="AD268" s="77">
        <v>59</v>
      </c>
      <c r="AE268" s="77">
        <v>71</v>
      </c>
      <c r="AF268" s="77">
        <v>61</v>
      </c>
      <c r="AG268" s="77">
        <v>32</v>
      </c>
      <c r="AH268" s="77">
        <v>36</v>
      </c>
      <c r="AI268" s="77">
        <v>40</v>
      </c>
      <c r="AJ268" s="77">
        <v>37</v>
      </c>
      <c r="AK268" s="77">
        <v>27</v>
      </c>
      <c r="AL268" s="77">
        <v>22</v>
      </c>
      <c r="AN268" s="5">
        <v>16</v>
      </c>
      <c r="AO268" s="5">
        <v>21</v>
      </c>
      <c r="AP268" s="5">
        <v>26</v>
      </c>
      <c r="AQ268" s="5">
        <v>22</v>
      </c>
      <c r="AR268" s="5">
        <v>12</v>
      </c>
      <c r="AS268" s="5">
        <v>13</v>
      </c>
      <c r="AT268" s="5">
        <v>14</v>
      </c>
      <c r="AU268" s="5">
        <v>13</v>
      </c>
      <c r="AV268" s="5">
        <v>10</v>
      </c>
      <c r="AW268" s="5">
        <v>8</v>
      </c>
      <c r="AX268"/>
      <c r="AY268"/>
      <c r="AZ268">
        <f aca="true" t="shared" si="241" ref="AZ268:AZ277">(AW268+2*AN268+AO268)/4</f>
        <v>15.25</v>
      </c>
      <c r="BA268">
        <f aca="true" t="shared" si="242" ref="BA268:BH277">(AN268+2*AO268+AP268)/4</f>
        <v>21</v>
      </c>
      <c r="BB268">
        <f t="shared" si="242"/>
        <v>23.75</v>
      </c>
      <c r="BC268">
        <f t="shared" si="242"/>
        <v>20.5</v>
      </c>
      <c r="BD268">
        <f t="shared" si="242"/>
        <v>14.75</v>
      </c>
      <c r="BE268">
        <f t="shared" si="242"/>
        <v>13</v>
      </c>
      <c r="BF268">
        <f t="shared" si="242"/>
        <v>13.5</v>
      </c>
      <c r="BG268">
        <f t="shared" si="242"/>
        <v>12.5</v>
      </c>
      <c r="BH268">
        <f t="shared" si="242"/>
        <v>10.25</v>
      </c>
      <c r="BI268">
        <f aca="true" t="shared" si="243" ref="BI268:BI277">(AV268+2*AW268+AN268)/4</f>
        <v>10.5</v>
      </c>
      <c r="BJ268"/>
      <c r="BL268" s="5">
        <v>10</v>
      </c>
      <c r="BM268" s="5">
        <v>14</v>
      </c>
      <c r="BN268" s="5">
        <v>17</v>
      </c>
      <c r="BO268" s="5">
        <v>14</v>
      </c>
      <c r="BP268" s="5">
        <v>7</v>
      </c>
      <c r="BQ268" s="5">
        <v>8</v>
      </c>
      <c r="BR268" s="5">
        <v>9</v>
      </c>
      <c r="BS268" s="5">
        <v>9</v>
      </c>
      <c r="BT268" s="5">
        <v>6</v>
      </c>
      <c r="BU268" s="5">
        <v>5</v>
      </c>
      <c r="BW268" t="s">
        <v>48</v>
      </c>
      <c r="BX268" s="5" t="s">
        <v>428</v>
      </c>
      <c r="BY268">
        <f aca="true" t="shared" si="244" ref="BY268:BY277">MAX(BL268:BU268)</f>
        <v>17</v>
      </c>
      <c r="BZ268">
        <f aca="true" t="shared" si="245" ref="BZ268:BZ277">MIN(BL268:BU268)</f>
        <v>5</v>
      </c>
      <c r="CA268" s="27">
        <f aca="true" t="shared" si="246" ref="CA268:CA277">(BY268-BZ268)/4+BZ268</f>
        <v>8</v>
      </c>
      <c r="CC268">
        <f aca="true" t="shared" si="247" ref="CC268:CL277">IF(BL268&gt;$CA268,1,0)</f>
        <v>1</v>
      </c>
      <c r="CD268">
        <f t="shared" si="247"/>
        <v>1</v>
      </c>
      <c r="CE268">
        <f t="shared" si="247"/>
        <v>1</v>
      </c>
      <c r="CF268">
        <f t="shared" si="247"/>
        <v>1</v>
      </c>
      <c r="CG268">
        <f t="shared" si="247"/>
        <v>0</v>
      </c>
      <c r="CH268">
        <f t="shared" si="247"/>
        <v>0</v>
      </c>
      <c r="CI268">
        <f t="shared" si="247"/>
        <v>1</v>
      </c>
      <c r="CJ268">
        <f t="shared" si="247"/>
        <v>1</v>
      </c>
      <c r="CK268">
        <f t="shared" si="247"/>
        <v>0</v>
      </c>
      <c r="CL268">
        <f t="shared" si="247"/>
        <v>0</v>
      </c>
      <c r="CM268" t="s">
        <v>47</v>
      </c>
      <c r="DC268" s="8" t="s">
        <v>58</v>
      </c>
      <c r="DD268" t="s">
        <v>47</v>
      </c>
      <c r="DE268" s="53">
        <v>474</v>
      </c>
      <c r="DF268" s="74"/>
      <c r="DG268" s="53"/>
      <c r="DH268" s="53"/>
      <c r="DI268" s="53"/>
      <c r="DJ268" s="53"/>
      <c r="DK268" s="53"/>
      <c r="DL268" s="53"/>
    </row>
    <row r="269" spans="1:116" s="5" customFormat="1" ht="12.75">
      <c r="A269" s="53">
        <v>34</v>
      </c>
      <c r="B269" s="74">
        <v>474</v>
      </c>
      <c r="C269" t="s">
        <v>45</v>
      </c>
      <c r="D269" s="5" t="s">
        <v>378</v>
      </c>
      <c r="E269" t="s">
        <v>47</v>
      </c>
      <c r="F269" s="53">
        <v>19.2</v>
      </c>
      <c r="G269" s="53">
        <v>0.4</v>
      </c>
      <c r="H269" s="74">
        <v>517</v>
      </c>
      <c r="I269" s="74">
        <v>49</v>
      </c>
      <c r="J269" s="74"/>
      <c r="K269" s="77">
        <v>16.4</v>
      </c>
      <c r="L269" s="74">
        <v>6</v>
      </c>
      <c r="M269" s="23">
        <f>(K269-F269)/F269</f>
        <v>-0.14583333333333337</v>
      </c>
      <c r="N269" s="91"/>
      <c r="O269" s="5">
        <v>31</v>
      </c>
      <c r="P269" s="11"/>
      <c r="Q269" s="74">
        <v>3</v>
      </c>
      <c r="R269" s="92"/>
      <c r="S269" s="77">
        <v>11.6</v>
      </c>
      <c r="T269" s="91"/>
      <c r="Z269" s="53"/>
      <c r="AA269" t="s">
        <v>47</v>
      </c>
      <c r="AC269" s="77">
        <v>41</v>
      </c>
      <c r="AD269" s="77">
        <v>72</v>
      </c>
      <c r="AE269" s="77">
        <v>101</v>
      </c>
      <c r="AF269" s="77">
        <v>77</v>
      </c>
      <c r="AG269" s="77">
        <v>28</v>
      </c>
      <c r="AH269" s="77">
        <v>47</v>
      </c>
      <c r="AI269" s="77">
        <v>53</v>
      </c>
      <c r="AJ269" s="77">
        <v>54</v>
      </c>
      <c r="AK269" s="77">
        <v>18</v>
      </c>
      <c r="AL269" s="77">
        <v>26</v>
      </c>
      <c r="AN269" s="77">
        <v>12</v>
      </c>
      <c r="AO269" s="77">
        <v>22</v>
      </c>
      <c r="AP269" s="77">
        <v>31</v>
      </c>
      <c r="AQ269" s="77">
        <v>24</v>
      </c>
      <c r="AR269" s="77">
        <v>8</v>
      </c>
      <c r="AS269" s="77">
        <v>14</v>
      </c>
      <c r="AT269" s="77">
        <v>16</v>
      </c>
      <c r="AU269" s="77">
        <v>16</v>
      </c>
      <c r="AV269" s="77">
        <v>5</v>
      </c>
      <c r="AW269" s="77">
        <v>8</v>
      </c>
      <c r="AX269"/>
      <c r="AY269"/>
      <c r="AZ269">
        <f t="shared" si="241"/>
        <v>13.5</v>
      </c>
      <c r="BA269">
        <f t="shared" si="242"/>
        <v>21.75</v>
      </c>
      <c r="BB269">
        <f t="shared" si="242"/>
        <v>27</v>
      </c>
      <c r="BC269">
        <f t="shared" si="242"/>
        <v>21.75</v>
      </c>
      <c r="BD269">
        <f t="shared" si="242"/>
        <v>13.5</v>
      </c>
      <c r="BE269">
        <f t="shared" si="242"/>
        <v>13</v>
      </c>
      <c r="BF269">
        <f t="shared" si="242"/>
        <v>15.5</v>
      </c>
      <c r="BG269">
        <f t="shared" si="242"/>
        <v>13.25</v>
      </c>
      <c r="BH269">
        <f t="shared" si="242"/>
        <v>8.5</v>
      </c>
      <c r="BI269">
        <f t="shared" si="243"/>
        <v>8.25</v>
      </c>
      <c r="BJ269"/>
      <c r="BL269" s="5">
        <v>8</v>
      </c>
      <c r="BM269" s="5">
        <v>14</v>
      </c>
      <c r="BN269" s="5">
        <v>20</v>
      </c>
      <c r="BO269" s="5">
        <v>15</v>
      </c>
      <c r="BP269" s="5">
        <v>5</v>
      </c>
      <c r="BQ269" s="5">
        <v>9</v>
      </c>
      <c r="BR269" s="5">
        <v>10</v>
      </c>
      <c r="BS269" s="5">
        <v>10</v>
      </c>
      <c r="BT269" s="5">
        <v>3</v>
      </c>
      <c r="BU269" s="5">
        <v>5</v>
      </c>
      <c r="BW269" t="s">
        <v>48</v>
      </c>
      <c r="BX269" s="5" t="s">
        <v>428</v>
      </c>
      <c r="BY269">
        <f t="shared" si="244"/>
        <v>20</v>
      </c>
      <c r="BZ269">
        <f t="shared" si="245"/>
        <v>3</v>
      </c>
      <c r="CA269" s="27">
        <f t="shared" si="246"/>
        <v>7.25</v>
      </c>
      <c r="CC269">
        <f t="shared" si="247"/>
        <v>1</v>
      </c>
      <c r="CD269">
        <f t="shared" si="247"/>
        <v>1</v>
      </c>
      <c r="CE269">
        <f t="shared" si="247"/>
        <v>1</v>
      </c>
      <c r="CF269">
        <f t="shared" si="247"/>
        <v>1</v>
      </c>
      <c r="CG269">
        <f t="shared" si="247"/>
        <v>0</v>
      </c>
      <c r="CH269">
        <f t="shared" si="247"/>
        <v>1</v>
      </c>
      <c r="CI269">
        <f t="shared" si="247"/>
        <v>1</v>
      </c>
      <c r="CJ269">
        <f t="shared" si="247"/>
        <v>1</v>
      </c>
      <c r="CK269">
        <f t="shared" si="247"/>
        <v>0</v>
      </c>
      <c r="CL269">
        <f t="shared" si="247"/>
        <v>0</v>
      </c>
      <c r="CM269" t="s">
        <v>47</v>
      </c>
      <c r="DC269" s="8" t="s">
        <v>51</v>
      </c>
      <c r="DD269" t="s">
        <v>47</v>
      </c>
      <c r="DE269" s="74">
        <v>474</v>
      </c>
      <c r="DF269" s="74"/>
      <c r="DG269" s="53"/>
      <c r="DH269" s="53"/>
      <c r="DI269" s="53"/>
      <c r="DJ269" s="53"/>
      <c r="DK269" s="53"/>
      <c r="DL269" s="53"/>
    </row>
    <row r="270" spans="1:116" s="5" customFormat="1" ht="12.75">
      <c r="A270" s="53">
        <v>34</v>
      </c>
      <c r="B270" s="74">
        <v>474</v>
      </c>
      <c r="C270" t="s">
        <v>45</v>
      </c>
      <c r="D270" s="5" t="s">
        <v>379</v>
      </c>
      <c r="E270" t="s">
        <v>47</v>
      </c>
      <c r="F270" s="53">
        <v>16.7</v>
      </c>
      <c r="G270" s="53">
        <v>0.5</v>
      </c>
      <c r="H270" s="74">
        <v>496</v>
      </c>
      <c r="I270" s="74">
        <v>43</v>
      </c>
      <c r="J270" s="74"/>
      <c r="K270" s="77">
        <v>16</v>
      </c>
      <c r="L270" s="74">
        <v>2</v>
      </c>
      <c r="M270" s="23">
        <f>(K270-F270)/F270</f>
        <v>-0.04191616766467062</v>
      </c>
      <c r="N270" s="91"/>
      <c r="O270" s="5">
        <v>26</v>
      </c>
      <c r="P270" s="11"/>
      <c r="Q270" s="74">
        <v>4</v>
      </c>
      <c r="R270" s="92"/>
      <c r="S270" s="77">
        <v>8.5</v>
      </c>
      <c r="T270" s="91"/>
      <c r="Z270" s="53"/>
      <c r="AA270" t="s">
        <v>47</v>
      </c>
      <c r="AC270" s="77">
        <v>38</v>
      </c>
      <c r="AD270" s="77">
        <v>54</v>
      </c>
      <c r="AE270" s="77">
        <v>74</v>
      </c>
      <c r="AF270" s="77">
        <v>81</v>
      </c>
      <c r="AG270" s="77">
        <v>45</v>
      </c>
      <c r="AH270" s="77">
        <v>39</v>
      </c>
      <c r="AI270" s="77">
        <v>60</v>
      </c>
      <c r="AJ270" s="77">
        <v>56</v>
      </c>
      <c r="AK270" s="77">
        <v>23</v>
      </c>
      <c r="AL270" s="77">
        <v>26</v>
      </c>
      <c r="AN270" s="77">
        <v>12</v>
      </c>
      <c r="AO270" s="77">
        <v>17</v>
      </c>
      <c r="AP270" s="77">
        <v>23</v>
      </c>
      <c r="AQ270" s="77">
        <v>26</v>
      </c>
      <c r="AR270" s="77">
        <v>14</v>
      </c>
      <c r="AS270" s="77">
        <v>12</v>
      </c>
      <c r="AT270" s="77">
        <v>19</v>
      </c>
      <c r="AU270" s="77">
        <v>18</v>
      </c>
      <c r="AV270" s="77">
        <v>7</v>
      </c>
      <c r="AW270" s="77">
        <v>8</v>
      </c>
      <c r="AX270"/>
      <c r="AY270"/>
      <c r="AZ270">
        <f t="shared" si="241"/>
        <v>12.25</v>
      </c>
      <c r="BA270">
        <f t="shared" si="242"/>
        <v>17.25</v>
      </c>
      <c r="BB270">
        <f t="shared" si="242"/>
        <v>22.25</v>
      </c>
      <c r="BC270">
        <f t="shared" si="242"/>
        <v>22.25</v>
      </c>
      <c r="BD270">
        <f t="shared" si="242"/>
        <v>16.5</v>
      </c>
      <c r="BE270">
        <f t="shared" si="242"/>
        <v>14.25</v>
      </c>
      <c r="BF270">
        <f t="shared" si="242"/>
        <v>17</v>
      </c>
      <c r="BG270">
        <f t="shared" si="242"/>
        <v>15.5</v>
      </c>
      <c r="BH270">
        <f t="shared" si="242"/>
        <v>10</v>
      </c>
      <c r="BI270">
        <f t="shared" si="243"/>
        <v>8.75</v>
      </c>
      <c r="BJ270"/>
      <c r="BL270" s="5">
        <v>0</v>
      </c>
      <c r="BM270" s="5">
        <v>11</v>
      </c>
      <c r="BN270" s="5">
        <v>15</v>
      </c>
      <c r="BO270" s="5">
        <v>16</v>
      </c>
      <c r="BP270" s="5">
        <v>9</v>
      </c>
      <c r="BQ270" s="5">
        <v>8</v>
      </c>
      <c r="BR270" s="5">
        <v>12</v>
      </c>
      <c r="BS270" s="5">
        <v>11</v>
      </c>
      <c r="BT270" s="5">
        <v>5</v>
      </c>
      <c r="BU270" s="5">
        <v>5</v>
      </c>
      <c r="BW270" t="s">
        <v>48</v>
      </c>
      <c r="BX270" s="5" t="s">
        <v>428</v>
      </c>
      <c r="BY270">
        <f t="shared" si="244"/>
        <v>16</v>
      </c>
      <c r="BZ270">
        <f t="shared" si="245"/>
        <v>0</v>
      </c>
      <c r="CA270" s="27">
        <f t="shared" si="246"/>
        <v>4</v>
      </c>
      <c r="CC270">
        <f t="shared" si="247"/>
        <v>0</v>
      </c>
      <c r="CD270">
        <f t="shared" si="247"/>
        <v>1</v>
      </c>
      <c r="CE270">
        <f t="shared" si="247"/>
        <v>1</v>
      </c>
      <c r="CF270">
        <f t="shared" si="247"/>
        <v>1</v>
      </c>
      <c r="CG270">
        <f t="shared" si="247"/>
        <v>1</v>
      </c>
      <c r="CH270">
        <f t="shared" si="247"/>
        <v>1</v>
      </c>
      <c r="CI270">
        <f t="shared" si="247"/>
        <v>1</v>
      </c>
      <c r="CJ270">
        <f t="shared" si="247"/>
        <v>1</v>
      </c>
      <c r="CK270">
        <f t="shared" si="247"/>
        <v>1</v>
      </c>
      <c r="CL270">
        <f t="shared" si="247"/>
        <v>1</v>
      </c>
      <c r="CM270" t="s">
        <v>47</v>
      </c>
      <c r="DC270" s="8" t="s">
        <v>51</v>
      </c>
      <c r="DD270" t="s">
        <v>47</v>
      </c>
      <c r="DE270" s="74">
        <v>474</v>
      </c>
      <c r="DF270" s="74"/>
      <c r="DG270" s="53"/>
      <c r="DH270" s="53"/>
      <c r="DI270" s="53"/>
      <c r="DJ270" s="53"/>
      <c r="DK270" s="53"/>
      <c r="DL270" s="53"/>
    </row>
    <row r="271" spans="1:121" s="5" customFormat="1" ht="12.75">
      <c r="A271" s="53">
        <v>34</v>
      </c>
      <c r="B271" s="53">
        <v>474</v>
      </c>
      <c r="C271" t="s">
        <v>45</v>
      </c>
      <c r="D271" s="5" t="s">
        <v>380</v>
      </c>
      <c r="E271" t="s">
        <v>47</v>
      </c>
      <c r="F271" s="53">
        <v>18.8</v>
      </c>
      <c r="G271" s="53">
        <v>0.5</v>
      </c>
      <c r="H271" s="74">
        <v>621</v>
      </c>
      <c r="I271" s="74">
        <v>54</v>
      </c>
      <c r="J271" s="74"/>
      <c r="K271" s="77">
        <v>16.2</v>
      </c>
      <c r="L271" s="74">
        <v>2</v>
      </c>
      <c r="M271" s="23">
        <f>(K271-F271)/F271</f>
        <v>-0.1382978723404256</v>
      </c>
      <c r="N271" s="91"/>
      <c r="O271" s="5">
        <v>30</v>
      </c>
      <c r="P271" s="11"/>
      <c r="Q271" s="74">
        <v>3</v>
      </c>
      <c r="R271" s="92"/>
      <c r="S271" s="77">
        <v>13.6</v>
      </c>
      <c r="T271" s="91"/>
      <c r="Z271" s="53"/>
      <c r="AA271" t="s">
        <v>47</v>
      </c>
      <c r="AC271" s="77">
        <v>44</v>
      </c>
      <c r="AD271" s="77">
        <v>92</v>
      </c>
      <c r="AE271" s="77">
        <v>146</v>
      </c>
      <c r="AF271" s="77">
        <v>87</v>
      </c>
      <c r="AG271" s="77">
        <v>14</v>
      </c>
      <c r="AH271" s="77">
        <v>64</v>
      </c>
      <c r="AI271" s="77">
        <v>65</v>
      </c>
      <c r="AJ271" s="77">
        <v>48</v>
      </c>
      <c r="AK271" s="77">
        <v>24</v>
      </c>
      <c r="AL271" s="77">
        <v>37</v>
      </c>
      <c r="AN271" s="5">
        <v>11</v>
      </c>
      <c r="AO271" s="5">
        <v>24</v>
      </c>
      <c r="AP271" s="5">
        <v>30</v>
      </c>
      <c r="AQ271" s="5">
        <v>23</v>
      </c>
      <c r="AR271" s="5">
        <v>3</v>
      </c>
      <c r="AS271" s="5">
        <v>16</v>
      </c>
      <c r="AT271" s="5">
        <v>17</v>
      </c>
      <c r="AU271" s="5">
        <v>12</v>
      </c>
      <c r="AV271" s="5">
        <v>6</v>
      </c>
      <c r="AW271" s="5">
        <v>9</v>
      </c>
      <c r="AX271"/>
      <c r="AY271"/>
      <c r="AZ271">
        <f t="shared" si="241"/>
        <v>13.75</v>
      </c>
      <c r="BA271">
        <f t="shared" si="242"/>
        <v>22.25</v>
      </c>
      <c r="BB271">
        <f t="shared" si="242"/>
        <v>26.75</v>
      </c>
      <c r="BC271">
        <f t="shared" si="242"/>
        <v>19.75</v>
      </c>
      <c r="BD271">
        <f t="shared" si="242"/>
        <v>11.25</v>
      </c>
      <c r="BE271">
        <f t="shared" si="242"/>
        <v>13</v>
      </c>
      <c r="BF271">
        <f t="shared" si="242"/>
        <v>15.5</v>
      </c>
      <c r="BG271">
        <f t="shared" si="242"/>
        <v>11.75</v>
      </c>
      <c r="BH271">
        <f t="shared" si="242"/>
        <v>8.25</v>
      </c>
      <c r="BI271">
        <f t="shared" si="243"/>
        <v>8.75</v>
      </c>
      <c r="BJ271"/>
      <c r="BL271" s="5">
        <v>7</v>
      </c>
      <c r="BM271" s="5">
        <v>15</v>
      </c>
      <c r="BN271" s="5">
        <v>24</v>
      </c>
      <c r="BO271" s="5">
        <v>14</v>
      </c>
      <c r="BP271" s="5">
        <v>2</v>
      </c>
      <c r="BQ271" s="5">
        <v>10</v>
      </c>
      <c r="BR271" s="5">
        <v>10</v>
      </c>
      <c r="BS271" s="5">
        <v>8</v>
      </c>
      <c r="BT271" s="5">
        <v>4</v>
      </c>
      <c r="BU271" s="5">
        <v>6</v>
      </c>
      <c r="BW271" t="s">
        <v>48</v>
      </c>
      <c r="BX271" s="5" t="s">
        <v>428</v>
      </c>
      <c r="BY271">
        <f t="shared" si="244"/>
        <v>24</v>
      </c>
      <c r="BZ271">
        <f t="shared" si="245"/>
        <v>2</v>
      </c>
      <c r="CA271" s="27">
        <f t="shared" si="246"/>
        <v>7.5</v>
      </c>
      <c r="CC271">
        <f t="shared" si="247"/>
        <v>0</v>
      </c>
      <c r="CD271">
        <f t="shared" si="247"/>
        <v>1</v>
      </c>
      <c r="CE271">
        <f t="shared" si="247"/>
        <v>1</v>
      </c>
      <c r="CF271">
        <f t="shared" si="247"/>
        <v>1</v>
      </c>
      <c r="CG271">
        <f t="shared" si="247"/>
        <v>0</v>
      </c>
      <c r="CH271">
        <f t="shared" si="247"/>
        <v>1</v>
      </c>
      <c r="CI271">
        <f t="shared" si="247"/>
        <v>1</v>
      </c>
      <c r="CJ271">
        <f t="shared" si="247"/>
        <v>1</v>
      </c>
      <c r="CK271">
        <f t="shared" si="247"/>
        <v>0</v>
      </c>
      <c r="CL271">
        <f t="shared" si="247"/>
        <v>0</v>
      </c>
      <c r="CM271" t="s">
        <v>47</v>
      </c>
      <c r="DC271" s="8">
        <v>474</v>
      </c>
      <c r="DD271" t="s">
        <v>47</v>
      </c>
      <c r="DE271" s="53">
        <v>474</v>
      </c>
      <c r="DF271" s="74"/>
      <c r="DG271" s="53"/>
      <c r="DH271" s="53"/>
      <c r="DI271" s="53"/>
      <c r="DJ271" s="53"/>
      <c r="DK271" s="53"/>
      <c r="DL271" s="53"/>
      <c r="DP271" s="53"/>
      <c r="DQ271" s="55"/>
    </row>
    <row r="272" spans="1:121" s="5" customFormat="1" ht="12.75">
      <c r="A272" s="53">
        <v>34</v>
      </c>
      <c r="B272" s="8">
        <v>474</v>
      </c>
      <c r="C272" t="s">
        <v>45</v>
      </c>
      <c r="D272" t="s">
        <v>106</v>
      </c>
      <c r="E272" t="s">
        <v>47</v>
      </c>
      <c r="F272" s="8">
        <v>16.2</v>
      </c>
      <c r="G272" s="8">
        <v>0.6</v>
      </c>
      <c r="H272" s="8">
        <v>585</v>
      </c>
      <c r="I272" s="8">
        <v>44</v>
      </c>
      <c r="J272" s="8"/>
      <c r="K272">
        <v>18.5</v>
      </c>
      <c r="L272" s="8">
        <v>2</v>
      </c>
      <c r="M272" s="23">
        <f>(K272-F272)/F272</f>
        <v>0.14197530864197536</v>
      </c>
      <c r="N272" s="40"/>
      <c r="O272">
        <v>36</v>
      </c>
      <c r="P272" s="40"/>
      <c r="Q272" s="8">
        <v>3</v>
      </c>
      <c r="R272" s="12"/>
      <c r="S272">
        <v>11.2</v>
      </c>
      <c r="T272" t="s">
        <v>51</v>
      </c>
      <c r="U272"/>
      <c r="V272"/>
      <c r="W272"/>
      <c r="X272"/>
      <c r="Y272"/>
      <c r="Z272" s="8"/>
      <c r="AA272" t="s">
        <v>47</v>
      </c>
      <c r="AB272"/>
      <c r="AC272">
        <v>14</v>
      </c>
      <c r="AD272">
        <v>45</v>
      </c>
      <c r="AE272">
        <v>61</v>
      </c>
      <c r="AF272">
        <v>56</v>
      </c>
      <c r="AG272">
        <v>15</v>
      </c>
      <c r="AH272">
        <v>23</v>
      </c>
      <c r="AI272">
        <v>34</v>
      </c>
      <c r="AJ272">
        <v>27</v>
      </c>
      <c r="AK272">
        <v>13</v>
      </c>
      <c r="AL272">
        <v>15</v>
      </c>
      <c r="AM272"/>
      <c r="AN272">
        <v>14</v>
      </c>
      <c r="AO272">
        <v>24</v>
      </c>
      <c r="AP272">
        <v>36</v>
      </c>
      <c r="AQ272">
        <v>30</v>
      </c>
      <c r="AR272">
        <v>6</v>
      </c>
      <c r="AS272">
        <v>16</v>
      </c>
      <c r="AT272">
        <v>21</v>
      </c>
      <c r="AU272">
        <v>15</v>
      </c>
      <c r="AV272">
        <v>8</v>
      </c>
      <c r="AW272">
        <v>11</v>
      </c>
      <c r="AX272"/>
      <c r="AY272"/>
      <c r="AZ272">
        <f t="shared" si="241"/>
        <v>15.75</v>
      </c>
      <c r="BA272">
        <f t="shared" si="242"/>
        <v>24.5</v>
      </c>
      <c r="BB272">
        <f t="shared" si="242"/>
        <v>31.5</v>
      </c>
      <c r="BC272">
        <f t="shared" si="242"/>
        <v>25.5</v>
      </c>
      <c r="BD272">
        <f t="shared" si="242"/>
        <v>14.5</v>
      </c>
      <c r="BE272">
        <f t="shared" si="242"/>
        <v>14.75</v>
      </c>
      <c r="BF272">
        <f t="shared" si="242"/>
        <v>18.25</v>
      </c>
      <c r="BG272">
        <f t="shared" si="242"/>
        <v>14.75</v>
      </c>
      <c r="BH272">
        <f t="shared" si="242"/>
        <v>10.5</v>
      </c>
      <c r="BI272">
        <f t="shared" si="243"/>
        <v>11</v>
      </c>
      <c r="BJ272"/>
      <c r="BK272"/>
      <c r="BL272">
        <v>8</v>
      </c>
      <c r="BM272">
        <v>13</v>
      </c>
      <c r="BN272">
        <v>20</v>
      </c>
      <c r="BO272">
        <v>16</v>
      </c>
      <c r="BP272">
        <v>3</v>
      </c>
      <c r="BQ272">
        <v>9</v>
      </c>
      <c r="BR272">
        <v>12</v>
      </c>
      <c r="BS272">
        <v>8</v>
      </c>
      <c r="BT272">
        <v>5</v>
      </c>
      <c r="BU272">
        <v>6</v>
      </c>
      <c r="BV272"/>
      <c r="BW272" t="s">
        <v>48</v>
      </c>
      <c r="BX272" s="5" t="s">
        <v>428</v>
      </c>
      <c r="BY272">
        <f t="shared" si="244"/>
        <v>20</v>
      </c>
      <c r="BZ272">
        <f t="shared" si="245"/>
        <v>3</v>
      </c>
      <c r="CA272" s="27">
        <f t="shared" si="246"/>
        <v>7.25</v>
      </c>
      <c r="CB272"/>
      <c r="CC272">
        <f t="shared" si="247"/>
        <v>1</v>
      </c>
      <c r="CD272">
        <f t="shared" si="247"/>
        <v>1</v>
      </c>
      <c r="CE272">
        <f t="shared" si="247"/>
        <v>1</v>
      </c>
      <c r="CF272">
        <f t="shared" si="247"/>
        <v>1</v>
      </c>
      <c r="CG272">
        <f t="shared" si="247"/>
        <v>0</v>
      </c>
      <c r="CH272">
        <f t="shared" si="247"/>
        <v>1</v>
      </c>
      <c r="CI272">
        <f t="shared" si="247"/>
        <v>1</v>
      </c>
      <c r="CJ272">
        <f t="shared" si="247"/>
        <v>1</v>
      </c>
      <c r="CK272">
        <f t="shared" si="247"/>
        <v>0</v>
      </c>
      <c r="CL272">
        <f t="shared" si="247"/>
        <v>0</v>
      </c>
      <c r="CM272" t="s">
        <v>47</v>
      </c>
      <c r="CN272" t="s">
        <v>60</v>
      </c>
      <c r="CO272">
        <f aca="true" t="shared" si="248" ref="CO272:CO277">MAX(AZ272:BI272)</f>
        <v>31.5</v>
      </c>
      <c r="CP272">
        <f aca="true" t="shared" si="249" ref="CP272:CP277">MIN(AZ272:BI272)</f>
        <v>10.5</v>
      </c>
      <c r="CQ272" s="27">
        <f aca="true" t="shared" si="250" ref="CQ272:CQ277">(CO272-CP272)/4+CP272</f>
        <v>15.75</v>
      </c>
      <c r="CR272"/>
      <c r="CS272">
        <f aca="true" t="shared" si="251" ref="CS272:DB277">IF(AZ272&gt;$CQ272,1,0)</f>
        <v>0</v>
      </c>
      <c r="CT272">
        <f t="shared" si="251"/>
        <v>1</v>
      </c>
      <c r="CU272">
        <f t="shared" si="251"/>
        <v>1</v>
      </c>
      <c r="CV272">
        <f t="shared" si="251"/>
        <v>1</v>
      </c>
      <c r="CW272">
        <f t="shared" si="251"/>
        <v>0</v>
      </c>
      <c r="CX272">
        <f t="shared" si="251"/>
        <v>0</v>
      </c>
      <c r="CY272">
        <f t="shared" si="251"/>
        <v>1</v>
      </c>
      <c r="CZ272">
        <f t="shared" si="251"/>
        <v>0</v>
      </c>
      <c r="DA272">
        <f t="shared" si="251"/>
        <v>0</v>
      </c>
      <c r="DB272">
        <f t="shared" si="251"/>
        <v>0</v>
      </c>
      <c r="DC272" s="8">
        <f aca="true" t="shared" si="252" ref="DC272:DC308">SUM(CS272:DB272)</f>
        <v>4</v>
      </c>
      <c r="DD272" t="s">
        <v>47</v>
      </c>
      <c r="DE272" s="8">
        <v>474</v>
      </c>
      <c r="DF272" s="103"/>
      <c r="DG272" s="53"/>
      <c r="DH272" s="53"/>
      <c r="DI272" s="53"/>
      <c r="DJ272" s="53"/>
      <c r="DK272" s="53"/>
      <c r="DL272" s="53"/>
      <c r="DP272" s="53"/>
      <c r="DQ272" s="55"/>
    </row>
    <row r="273" spans="1:116" s="5" customFormat="1" ht="12.75">
      <c r="A273" s="53">
        <v>34</v>
      </c>
      <c r="B273" s="8">
        <v>474</v>
      </c>
      <c r="C273" t="s">
        <v>45</v>
      </c>
      <c r="D273" t="s">
        <v>106</v>
      </c>
      <c r="E273" t="s">
        <v>131</v>
      </c>
      <c r="F273" s="8">
        <v>16.2</v>
      </c>
      <c r="G273" s="8">
        <v>0.6</v>
      </c>
      <c r="H273" s="8">
        <v>840</v>
      </c>
      <c r="I273" s="8">
        <v>56</v>
      </c>
      <c r="J273" s="8"/>
      <c r="K273">
        <v>20.9</v>
      </c>
      <c r="L273" s="8">
        <v>2</v>
      </c>
      <c r="M273"/>
      <c r="N273" s="28">
        <f>(K273-K272)/K272</f>
        <v>0.12972972972972965</v>
      </c>
      <c r="O273">
        <v>32</v>
      </c>
      <c r="P273" s="28">
        <f>(O273-O272)/O272</f>
        <v>-0.1111111111111111</v>
      </c>
      <c r="Q273" s="8">
        <v>3</v>
      </c>
      <c r="R273" s="12">
        <v>0</v>
      </c>
      <c r="S273">
        <v>9.2</v>
      </c>
      <c r="T273" s="28">
        <f>(S273-S272)/S272</f>
        <v>-0.17857142857142858</v>
      </c>
      <c r="U273"/>
      <c r="V273"/>
      <c r="W273" s="8">
        <v>0</v>
      </c>
      <c r="X273" s="8">
        <v>0</v>
      </c>
      <c r="Y273" s="8">
        <v>0</v>
      </c>
      <c r="Z273" s="8">
        <v>0</v>
      </c>
      <c r="AA273" t="s">
        <v>131</v>
      </c>
      <c r="AB273"/>
      <c r="AC273">
        <v>59</v>
      </c>
      <c r="AD273">
        <v>65</v>
      </c>
      <c r="AE273">
        <v>63</v>
      </c>
      <c r="AF273">
        <v>36</v>
      </c>
      <c r="AG273">
        <v>15</v>
      </c>
      <c r="AH273">
        <v>36</v>
      </c>
      <c r="AI273">
        <v>33</v>
      </c>
      <c r="AJ273">
        <v>34</v>
      </c>
      <c r="AK273">
        <v>26</v>
      </c>
      <c r="AL273">
        <v>53</v>
      </c>
      <c r="AM273"/>
      <c r="AN273">
        <v>30</v>
      </c>
      <c r="AO273">
        <v>32</v>
      </c>
      <c r="AP273">
        <v>32</v>
      </c>
      <c r="AQ273">
        <v>18</v>
      </c>
      <c r="AR273">
        <v>7</v>
      </c>
      <c r="AS273">
        <v>18</v>
      </c>
      <c r="AT273">
        <v>18</v>
      </c>
      <c r="AU273">
        <v>16</v>
      </c>
      <c r="AV273">
        <v>10</v>
      </c>
      <c r="AW273">
        <v>22</v>
      </c>
      <c r="AX273"/>
      <c r="AY273"/>
      <c r="AZ273">
        <f t="shared" si="241"/>
        <v>28.5</v>
      </c>
      <c r="BA273">
        <f t="shared" si="242"/>
        <v>31.5</v>
      </c>
      <c r="BB273">
        <f t="shared" si="242"/>
        <v>28.5</v>
      </c>
      <c r="BC273">
        <f t="shared" si="242"/>
        <v>18.75</v>
      </c>
      <c r="BD273">
        <f t="shared" si="242"/>
        <v>12.5</v>
      </c>
      <c r="BE273">
        <f t="shared" si="242"/>
        <v>15.25</v>
      </c>
      <c r="BF273">
        <f t="shared" si="242"/>
        <v>17.5</v>
      </c>
      <c r="BG273">
        <f t="shared" si="242"/>
        <v>15</v>
      </c>
      <c r="BH273">
        <f t="shared" si="242"/>
        <v>14.5</v>
      </c>
      <c r="BI273">
        <f t="shared" si="243"/>
        <v>21</v>
      </c>
      <c r="BJ273"/>
      <c r="BK273"/>
      <c r="BL273">
        <v>15</v>
      </c>
      <c r="BM273">
        <v>16</v>
      </c>
      <c r="BN273">
        <v>16</v>
      </c>
      <c r="BO273">
        <v>9</v>
      </c>
      <c r="BP273">
        <v>3</v>
      </c>
      <c r="BQ273">
        <v>9</v>
      </c>
      <c r="BR273">
        <v>9</v>
      </c>
      <c r="BS273">
        <v>8</v>
      </c>
      <c r="BT273">
        <v>5</v>
      </c>
      <c r="BU273">
        <v>11</v>
      </c>
      <c r="BV273"/>
      <c r="BW273" t="s">
        <v>48</v>
      </c>
      <c r="BX273" s="5" t="s">
        <v>428</v>
      </c>
      <c r="BY273">
        <f t="shared" si="244"/>
        <v>16</v>
      </c>
      <c r="BZ273">
        <f t="shared" si="245"/>
        <v>3</v>
      </c>
      <c r="CA273" s="27">
        <f t="shared" si="246"/>
        <v>6.25</v>
      </c>
      <c r="CB273"/>
      <c r="CC273">
        <f t="shared" si="247"/>
        <v>1</v>
      </c>
      <c r="CD273">
        <f t="shared" si="247"/>
        <v>1</v>
      </c>
      <c r="CE273">
        <f t="shared" si="247"/>
        <v>1</v>
      </c>
      <c r="CF273">
        <f t="shared" si="247"/>
        <v>1</v>
      </c>
      <c r="CG273">
        <f t="shared" si="247"/>
        <v>0</v>
      </c>
      <c r="CH273">
        <f t="shared" si="247"/>
        <v>1</v>
      </c>
      <c r="CI273">
        <f t="shared" si="247"/>
        <v>1</v>
      </c>
      <c r="CJ273">
        <f t="shared" si="247"/>
        <v>1</v>
      </c>
      <c r="CK273">
        <f t="shared" si="247"/>
        <v>0</v>
      </c>
      <c r="CL273">
        <f t="shared" si="247"/>
        <v>1</v>
      </c>
      <c r="CM273" t="s">
        <v>131</v>
      </c>
      <c r="CN273" t="s">
        <v>51</v>
      </c>
      <c r="CO273">
        <f t="shared" si="248"/>
        <v>31.5</v>
      </c>
      <c r="CP273">
        <f t="shared" si="249"/>
        <v>12.5</v>
      </c>
      <c r="CQ273" s="27">
        <f t="shared" si="250"/>
        <v>17.25</v>
      </c>
      <c r="CR273"/>
      <c r="CS273">
        <f t="shared" si="251"/>
        <v>1</v>
      </c>
      <c r="CT273">
        <f t="shared" si="251"/>
        <v>1</v>
      </c>
      <c r="CU273">
        <f t="shared" si="251"/>
        <v>1</v>
      </c>
      <c r="CV273">
        <f t="shared" si="251"/>
        <v>1</v>
      </c>
      <c r="CW273">
        <f t="shared" si="251"/>
        <v>0</v>
      </c>
      <c r="CX273">
        <f t="shared" si="251"/>
        <v>0</v>
      </c>
      <c r="CY273">
        <f t="shared" si="251"/>
        <v>1</v>
      </c>
      <c r="CZ273">
        <f t="shared" si="251"/>
        <v>0</v>
      </c>
      <c r="DA273">
        <f t="shared" si="251"/>
        <v>0</v>
      </c>
      <c r="DB273">
        <f t="shared" si="251"/>
        <v>1</v>
      </c>
      <c r="DC273" s="8">
        <f t="shared" si="252"/>
        <v>6</v>
      </c>
      <c r="DD273" t="s">
        <v>131</v>
      </c>
      <c r="DE273" s="8">
        <v>474</v>
      </c>
      <c r="DF273" s="103"/>
      <c r="DG273" s="53"/>
      <c r="DH273" s="53"/>
      <c r="DI273" s="53"/>
      <c r="DJ273" s="53"/>
      <c r="DK273" s="53"/>
      <c r="DL273" s="53"/>
    </row>
    <row r="274" spans="1:116" s="5" customFormat="1" ht="12.75">
      <c r="A274" s="53">
        <v>34</v>
      </c>
      <c r="B274" s="74">
        <v>474</v>
      </c>
      <c r="C274" t="s">
        <v>45</v>
      </c>
      <c r="D274" s="5" t="s">
        <v>379</v>
      </c>
      <c r="E274" s="5" t="s">
        <v>395</v>
      </c>
      <c r="F274" s="53">
        <v>16.7</v>
      </c>
      <c r="G274" s="53">
        <v>0.5</v>
      </c>
      <c r="H274" s="74">
        <v>504</v>
      </c>
      <c r="I274" s="74">
        <v>36</v>
      </c>
      <c r="J274" s="74"/>
      <c r="K274" s="77">
        <v>20.2</v>
      </c>
      <c r="L274" s="74">
        <v>3</v>
      </c>
      <c r="M274" s="77"/>
      <c r="N274" s="28">
        <f>(K274-K272)/K272</f>
        <v>0.09189189189189186</v>
      </c>
      <c r="O274" s="5">
        <v>42</v>
      </c>
      <c r="P274" s="28">
        <f>(O274-O272)/O272</f>
        <v>0.16666666666666666</v>
      </c>
      <c r="Q274" s="74">
        <v>2</v>
      </c>
      <c r="R274" s="12">
        <v>1</v>
      </c>
      <c r="S274" s="77">
        <v>12.8</v>
      </c>
      <c r="T274" s="28">
        <f>(S274-S273)/S273</f>
        <v>0.39130434782608714</v>
      </c>
      <c r="W274" s="8">
        <v>0</v>
      </c>
      <c r="X274" s="8">
        <v>0</v>
      </c>
      <c r="Y274" s="8">
        <v>0</v>
      </c>
      <c r="Z274" s="8">
        <v>0</v>
      </c>
      <c r="AA274" s="5" t="s">
        <v>395</v>
      </c>
      <c r="AC274" s="77">
        <v>78</v>
      </c>
      <c r="AD274" s="77">
        <v>104</v>
      </c>
      <c r="AE274" s="77">
        <v>70</v>
      </c>
      <c r="AF274" s="77">
        <v>63</v>
      </c>
      <c r="AG274" s="77">
        <v>26</v>
      </c>
      <c r="AH274" s="77">
        <v>34</v>
      </c>
      <c r="AI274" s="77">
        <v>47</v>
      </c>
      <c r="AJ274" s="77">
        <v>42</v>
      </c>
      <c r="AK274" s="77">
        <v>14</v>
      </c>
      <c r="AL274" s="77">
        <v>26</v>
      </c>
      <c r="AN274" s="77">
        <v>31</v>
      </c>
      <c r="AO274" s="77">
        <v>42</v>
      </c>
      <c r="AP274" s="77">
        <v>28</v>
      </c>
      <c r="AQ274" s="77">
        <v>25</v>
      </c>
      <c r="AR274" s="77">
        <v>9</v>
      </c>
      <c r="AS274" s="77">
        <v>13</v>
      </c>
      <c r="AT274" s="77">
        <v>18</v>
      </c>
      <c r="AU274" s="77">
        <v>16</v>
      </c>
      <c r="AV274" s="77">
        <v>5</v>
      </c>
      <c r="AW274" s="77">
        <v>10</v>
      </c>
      <c r="AX274"/>
      <c r="AY274"/>
      <c r="AZ274">
        <f t="shared" si="241"/>
        <v>28.5</v>
      </c>
      <c r="BA274">
        <f t="shared" si="242"/>
        <v>35.75</v>
      </c>
      <c r="BB274">
        <f t="shared" si="242"/>
        <v>30.75</v>
      </c>
      <c r="BC274">
        <f t="shared" si="242"/>
        <v>21.75</v>
      </c>
      <c r="BD274">
        <f t="shared" si="242"/>
        <v>14</v>
      </c>
      <c r="BE274">
        <f t="shared" si="242"/>
        <v>13.25</v>
      </c>
      <c r="BF274">
        <f t="shared" si="242"/>
        <v>16.25</v>
      </c>
      <c r="BG274">
        <f t="shared" si="242"/>
        <v>13.75</v>
      </c>
      <c r="BH274">
        <f t="shared" si="242"/>
        <v>9</v>
      </c>
      <c r="BI274">
        <f t="shared" si="243"/>
        <v>14</v>
      </c>
      <c r="BJ274"/>
      <c r="BL274" s="5">
        <v>15</v>
      </c>
      <c r="BM274" s="5">
        <v>21</v>
      </c>
      <c r="BN274" s="5">
        <v>14</v>
      </c>
      <c r="BO274" s="5">
        <v>13</v>
      </c>
      <c r="BP274" s="5">
        <v>5</v>
      </c>
      <c r="BQ274" s="5">
        <v>7</v>
      </c>
      <c r="BR274" s="5">
        <v>9</v>
      </c>
      <c r="BS274" s="5">
        <v>8</v>
      </c>
      <c r="BT274" s="5">
        <v>3</v>
      </c>
      <c r="BU274" s="5">
        <v>5</v>
      </c>
      <c r="BW274" t="s">
        <v>48</v>
      </c>
      <c r="BX274" s="5" t="s">
        <v>428</v>
      </c>
      <c r="BY274">
        <f t="shared" si="244"/>
        <v>21</v>
      </c>
      <c r="BZ274">
        <f t="shared" si="245"/>
        <v>3</v>
      </c>
      <c r="CA274" s="27">
        <f t="shared" si="246"/>
        <v>7.5</v>
      </c>
      <c r="CC274">
        <f t="shared" si="247"/>
        <v>1</v>
      </c>
      <c r="CD274">
        <f t="shared" si="247"/>
        <v>1</v>
      </c>
      <c r="CE274">
        <f t="shared" si="247"/>
        <v>1</v>
      </c>
      <c r="CF274">
        <f t="shared" si="247"/>
        <v>1</v>
      </c>
      <c r="CG274">
        <f t="shared" si="247"/>
        <v>0</v>
      </c>
      <c r="CH274">
        <f t="shared" si="247"/>
        <v>0</v>
      </c>
      <c r="CI274">
        <f t="shared" si="247"/>
        <v>1</v>
      </c>
      <c r="CJ274">
        <f t="shared" si="247"/>
        <v>1</v>
      </c>
      <c r="CK274">
        <f t="shared" si="247"/>
        <v>0</v>
      </c>
      <c r="CL274">
        <f t="shared" si="247"/>
        <v>0</v>
      </c>
      <c r="CM274" s="5" t="s">
        <v>395</v>
      </c>
      <c r="CO274">
        <f t="shared" si="248"/>
        <v>35.75</v>
      </c>
      <c r="CP274">
        <f t="shared" si="249"/>
        <v>9</v>
      </c>
      <c r="CQ274" s="27">
        <f t="shared" si="250"/>
        <v>15.6875</v>
      </c>
      <c r="CR274"/>
      <c r="CS274">
        <f t="shared" si="251"/>
        <v>1</v>
      </c>
      <c r="CT274">
        <f t="shared" si="251"/>
        <v>1</v>
      </c>
      <c r="CU274">
        <f t="shared" si="251"/>
        <v>1</v>
      </c>
      <c r="CV274">
        <f t="shared" si="251"/>
        <v>1</v>
      </c>
      <c r="CW274">
        <f t="shared" si="251"/>
        <v>0</v>
      </c>
      <c r="CX274">
        <f t="shared" si="251"/>
        <v>0</v>
      </c>
      <c r="CY274">
        <f t="shared" si="251"/>
        <v>1</v>
      </c>
      <c r="CZ274">
        <f t="shared" si="251"/>
        <v>0</v>
      </c>
      <c r="DA274">
        <f t="shared" si="251"/>
        <v>0</v>
      </c>
      <c r="DB274">
        <f t="shared" si="251"/>
        <v>0</v>
      </c>
      <c r="DC274" s="8">
        <f t="shared" si="252"/>
        <v>5</v>
      </c>
      <c r="DD274" s="5" t="s">
        <v>395</v>
      </c>
      <c r="DE274" s="74">
        <v>474</v>
      </c>
      <c r="DF274" s="74"/>
      <c r="DG274" s="53"/>
      <c r="DH274" s="53"/>
      <c r="DI274" s="53"/>
      <c r="DJ274" s="53"/>
      <c r="DK274" s="53"/>
      <c r="DL274" s="53"/>
    </row>
    <row r="275" spans="1:116" s="5" customFormat="1" ht="12.75">
      <c r="A275" s="53">
        <v>34</v>
      </c>
      <c r="B275" s="74">
        <v>474</v>
      </c>
      <c r="C275" t="s">
        <v>45</v>
      </c>
      <c r="D275" s="5" t="s">
        <v>378</v>
      </c>
      <c r="E275" s="77" t="s">
        <v>396</v>
      </c>
      <c r="F275" s="53">
        <v>19.2</v>
      </c>
      <c r="G275" s="53">
        <v>0.4</v>
      </c>
      <c r="H275" s="74">
        <v>539</v>
      </c>
      <c r="I275" s="74">
        <v>39</v>
      </c>
      <c r="J275" s="74"/>
      <c r="K275" s="77">
        <v>18.7</v>
      </c>
      <c r="L275" s="74">
        <v>6</v>
      </c>
      <c r="M275" s="77"/>
      <c r="N275" s="28">
        <f>(K275-K272)/K272</f>
        <v>0.010810810810810773</v>
      </c>
      <c r="O275" s="5">
        <v>32</v>
      </c>
      <c r="P275" s="28">
        <f>(O275-O272)/O272</f>
        <v>-0.1111111111111111</v>
      </c>
      <c r="Q275" s="74">
        <v>2</v>
      </c>
      <c r="R275" s="12">
        <v>1</v>
      </c>
      <c r="S275" s="77">
        <v>6.2</v>
      </c>
      <c r="T275" s="28">
        <f>(S275-S274)/S274</f>
        <v>-0.515625</v>
      </c>
      <c r="W275" s="8">
        <v>0</v>
      </c>
      <c r="X275" s="8">
        <v>0</v>
      </c>
      <c r="Y275" s="30" t="s">
        <v>183</v>
      </c>
      <c r="Z275" s="8">
        <v>0</v>
      </c>
      <c r="AA275" s="77" t="s">
        <v>396</v>
      </c>
      <c r="AC275" s="77">
        <v>57</v>
      </c>
      <c r="AD275" s="77">
        <v>94</v>
      </c>
      <c r="AE275" s="77">
        <v>50</v>
      </c>
      <c r="AF275" s="77">
        <v>75</v>
      </c>
      <c r="AG275" s="77">
        <v>38</v>
      </c>
      <c r="AH275" s="77">
        <v>41</v>
      </c>
      <c r="AI275" s="77">
        <v>59</v>
      </c>
      <c r="AJ275" s="77">
        <v>53</v>
      </c>
      <c r="AK275" s="77">
        <v>35</v>
      </c>
      <c r="AL275" s="77">
        <v>37</v>
      </c>
      <c r="AN275" s="77">
        <v>19</v>
      </c>
      <c r="AO275" s="77">
        <v>32</v>
      </c>
      <c r="AP275" s="77">
        <v>17</v>
      </c>
      <c r="AQ275" s="77">
        <v>25</v>
      </c>
      <c r="AR275" s="77">
        <v>13</v>
      </c>
      <c r="AS275" s="77">
        <v>13</v>
      </c>
      <c r="AT275" s="77">
        <v>20</v>
      </c>
      <c r="AU275" s="77">
        <v>18</v>
      </c>
      <c r="AV275" s="77">
        <v>12</v>
      </c>
      <c r="AW275" s="77">
        <v>12</v>
      </c>
      <c r="AX275"/>
      <c r="AY275"/>
      <c r="AZ275">
        <f t="shared" si="241"/>
        <v>20.5</v>
      </c>
      <c r="BA275">
        <f t="shared" si="242"/>
        <v>25</v>
      </c>
      <c r="BB275">
        <f t="shared" si="242"/>
        <v>22.75</v>
      </c>
      <c r="BC275">
        <f t="shared" si="242"/>
        <v>20</v>
      </c>
      <c r="BD275">
        <f t="shared" si="242"/>
        <v>16</v>
      </c>
      <c r="BE275">
        <f t="shared" si="242"/>
        <v>14.75</v>
      </c>
      <c r="BF275">
        <f t="shared" si="242"/>
        <v>17.75</v>
      </c>
      <c r="BG275">
        <f t="shared" si="242"/>
        <v>17</v>
      </c>
      <c r="BH275">
        <f t="shared" si="242"/>
        <v>13.5</v>
      </c>
      <c r="BI275">
        <f t="shared" si="243"/>
        <v>13.75</v>
      </c>
      <c r="BJ275"/>
      <c r="BL275" s="5">
        <v>11</v>
      </c>
      <c r="BM275" s="5">
        <v>17</v>
      </c>
      <c r="BN275" s="5">
        <v>9</v>
      </c>
      <c r="BO275" s="5">
        <v>14</v>
      </c>
      <c r="BP275" s="5">
        <v>7</v>
      </c>
      <c r="BQ275" s="5">
        <v>8</v>
      </c>
      <c r="BR275" s="5">
        <v>11</v>
      </c>
      <c r="BS275" s="5">
        <v>10</v>
      </c>
      <c r="BT275" s="5">
        <v>6</v>
      </c>
      <c r="BU275" s="5">
        <v>7</v>
      </c>
      <c r="BW275" t="s">
        <v>48</v>
      </c>
      <c r="BX275" s="5" t="s">
        <v>428</v>
      </c>
      <c r="BY275">
        <f t="shared" si="244"/>
        <v>17</v>
      </c>
      <c r="BZ275">
        <f t="shared" si="245"/>
        <v>6</v>
      </c>
      <c r="CA275" s="27">
        <f t="shared" si="246"/>
        <v>8.75</v>
      </c>
      <c r="CC275">
        <f t="shared" si="247"/>
        <v>1</v>
      </c>
      <c r="CD275">
        <f t="shared" si="247"/>
        <v>1</v>
      </c>
      <c r="CE275">
        <f t="shared" si="247"/>
        <v>1</v>
      </c>
      <c r="CF275">
        <f t="shared" si="247"/>
        <v>1</v>
      </c>
      <c r="CG275">
        <f t="shared" si="247"/>
        <v>0</v>
      </c>
      <c r="CH275">
        <f t="shared" si="247"/>
        <v>0</v>
      </c>
      <c r="CI275">
        <f t="shared" si="247"/>
        <v>1</v>
      </c>
      <c r="CJ275">
        <f t="shared" si="247"/>
        <v>1</v>
      </c>
      <c r="CK275">
        <f t="shared" si="247"/>
        <v>0</v>
      </c>
      <c r="CL275">
        <f t="shared" si="247"/>
        <v>0</v>
      </c>
      <c r="CM275" s="77" t="s">
        <v>396</v>
      </c>
      <c r="CO275">
        <f t="shared" si="248"/>
        <v>25</v>
      </c>
      <c r="CP275">
        <f t="shared" si="249"/>
        <v>13.5</v>
      </c>
      <c r="CQ275" s="27">
        <f t="shared" si="250"/>
        <v>16.375</v>
      </c>
      <c r="CR275"/>
      <c r="CS275">
        <f t="shared" si="251"/>
        <v>1</v>
      </c>
      <c r="CT275">
        <f t="shared" si="251"/>
        <v>1</v>
      </c>
      <c r="CU275">
        <f t="shared" si="251"/>
        <v>1</v>
      </c>
      <c r="CV275">
        <f t="shared" si="251"/>
        <v>1</v>
      </c>
      <c r="CW275">
        <f t="shared" si="251"/>
        <v>0</v>
      </c>
      <c r="CX275">
        <f t="shared" si="251"/>
        <v>0</v>
      </c>
      <c r="CY275">
        <f t="shared" si="251"/>
        <v>1</v>
      </c>
      <c r="CZ275">
        <f t="shared" si="251"/>
        <v>1</v>
      </c>
      <c r="DA275">
        <f t="shared" si="251"/>
        <v>0</v>
      </c>
      <c r="DB275">
        <f t="shared" si="251"/>
        <v>0</v>
      </c>
      <c r="DC275" s="8">
        <f t="shared" si="252"/>
        <v>6</v>
      </c>
      <c r="DD275" s="77" t="s">
        <v>396</v>
      </c>
      <c r="DE275" s="74">
        <v>474</v>
      </c>
      <c r="DF275" s="74"/>
      <c r="DG275" s="53"/>
      <c r="DH275" s="53"/>
      <c r="DI275" s="53"/>
      <c r="DJ275" s="53"/>
      <c r="DK275" s="53"/>
      <c r="DL275" s="53"/>
    </row>
    <row r="276" spans="1:116" s="5" customFormat="1" ht="12.75">
      <c r="A276" s="53">
        <v>34</v>
      </c>
      <c r="B276" s="74">
        <v>474</v>
      </c>
      <c r="C276" t="s">
        <v>45</v>
      </c>
      <c r="D276" s="5" t="s">
        <v>377</v>
      </c>
      <c r="E276" s="5" t="s">
        <v>393</v>
      </c>
      <c r="F276" s="53">
        <v>19.3</v>
      </c>
      <c r="G276" s="53">
        <v>0.7</v>
      </c>
      <c r="H276" s="74">
        <v>899</v>
      </c>
      <c r="I276" s="74">
        <v>45</v>
      </c>
      <c r="J276" s="74"/>
      <c r="K276" s="77">
        <v>24.3</v>
      </c>
      <c r="L276" s="74">
        <v>4</v>
      </c>
      <c r="M276" s="77"/>
      <c r="N276" s="28">
        <f>(K276-K272)/K272</f>
        <v>0.31351351351351353</v>
      </c>
      <c r="O276" s="5">
        <v>51</v>
      </c>
      <c r="P276" s="28">
        <f>(O276-O272)/O272</f>
        <v>0.4166666666666667</v>
      </c>
      <c r="Q276" s="74">
        <v>2</v>
      </c>
      <c r="R276" s="12">
        <v>1</v>
      </c>
      <c r="S276" s="77">
        <v>10.2</v>
      </c>
      <c r="T276" s="28">
        <f>(S276-S275)/S275</f>
        <v>0.6451612903225805</v>
      </c>
      <c r="W276" s="93" t="s">
        <v>412</v>
      </c>
      <c r="X276" s="38" t="s">
        <v>195</v>
      </c>
      <c r="Y276" s="5" t="s">
        <v>409</v>
      </c>
      <c r="Z276" s="8">
        <v>0</v>
      </c>
      <c r="AA276" s="5" t="s">
        <v>393</v>
      </c>
      <c r="AC276" s="77">
        <v>113</v>
      </c>
      <c r="AD276" s="77">
        <v>182</v>
      </c>
      <c r="AE276" s="77">
        <v>110</v>
      </c>
      <c r="AF276" s="77">
        <v>126</v>
      </c>
      <c r="AG276" s="77">
        <v>61</v>
      </c>
      <c r="AH276" s="77">
        <v>60</v>
      </c>
      <c r="AI276" s="77">
        <v>71</v>
      </c>
      <c r="AJ276" s="77">
        <v>69</v>
      </c>
      <c r="AK276" s="77">
        <v>43</v>
      </c>
      <c r="AL276" s="77">
        <v>64</v>
      </c>
      <c r="AN276" s="5">
        <v>31</v>
      </c>
      <c r="AO276" s="5">
        <v>51</v>
      </c>
      <c r="AP276" s="5">
        <v>30</v>
      </c>
      <c r="AQ276" s="5">
        <v>34</v>
      </c>
      <c r="AR276" s="5">
        <v>16</v>
      </c>
      <c r="AS276" s="5">
        <v>16</v>
      </c>
      <c r="AT276" s="5">
        <v>19</v>
      </c>
      <c r="AU276" s="5">
        <v>19</v>
      </c>
      <c r="AV276" s="5">
        <v>11</v>
      </c>
      <c r="AW276" s="5">
        <v>17</v>
      </c>
      <c r="AX276"/>
      <c r="AY276"/>
      <c r="AZ276">
        <f t="shared" si="241"/>
        <v>32.5</v>
      </c>
      <c r="BA276">
        <f t="shared" si="242"/>
        <v>40.75</v>
      </c>
      <c r="BB276">
        <f t="shared" si="242"/>
        <v>36.25</v>
      </c>
      <c r="BC276">
        <f t="shared" si="242"/>
        <v>28.5</v>
      </c>
      <c r="BD276">
        <f t="shared" si="242"/>
        <v>20.5</v>
      </c>
      <c r="BE276">
        <f t="shared" si="242"/>
        <v>16.75</v>
      </c>
      <c r="BF276">
        <f t="shared" si="242"/>
        <v>18.25</v>
      </c>
      <c r="BG276">
        <f t="shared" si="242"/>
        <v>17</v>
      </c>
      <c r="BH276">
        <f t="shared" si="242"/>
        <v>14.5</v>
      </c>
      <c r="BI276">
        <f t="shared" si="243"/>
        <v>19</v>
      </c>
      <c r="BJ276"/>
      <c r="BL276" s="5">
        <v>13</v>
      </c>
      <c r="BM276" s="5">
        <v>20</v>
      </c>
      <c r="BN276" s="5">
        <v>12</v>
      </c>
      <c r="BO276" s="5">
        <v>14</v>
      </c>
      <c r="BP276" s="5">
        <v>7</v>
      </c>
      <c r="BQ276" s="5">
        <v>7</v>
      </c>
      <c r="BR276" s="5">
        <v>8</v>
      </c>
      <c r="BS276" s="5">
        <v>8</v>
      </c>
      <c r="BT276" s="5">
        <v>5</v>
      </c>
      <c r="BU276" s="5">
        <v>7</v>
      </c>
      <c r="BW276" t="s">
        <v>48</v>
      </c>
      <c r="BX276" s="5" t="s">
        <v>428</v>
      </c>
      <c r="BY276">
        <f t="shared" si="244"/>
        <v>20</v>
      </c>
      <c r="BZ276">
        <f t="shared" si="245"/>
        <v>5</v>
      </c>
      <c r="CA276" s="27">
        <f t="shared" si="246"/>
        <v>8.75</v>
      </c>
      <c r="CC276">
        <f t="shared" si="247"/>
        <v>1</v>
      </c>
      <c r="CD276">
        <f t="shared" si="247"/>
        <v>1</v>
      </c>
      <c r="CE276">
        <f t="shared" si="247"/>
        <v>1</v>
      </c>
      <c r="CF276">
        <f t="shared" si="247"/>
        <v>1</v>
      </c>
      <c r="CG276">
        <f t="shared" si="247"/>
        <v>0</v>
      </c>
      <c r="CH276">
        <f t="shared" si="247"/>
        <v>0</v>
      </c>
      <c r="CI276">
        <f t="shared" si="247"/>
        <v>0</v>
      </c>
      <c r="CJ276">
        <f t="shared" si="247"/>
        <v>0</v>
      </c>
      <c r="CK276">
        <f t="shared" si="247"/>
        <v>0</v>
      </c>
      <c r="CL276">
        <f t="shared" si="247"/>
        <v>0</v>
      </c>
      <c r="CM276" s="5" t="s">
        <v>393</v>
      </c>
      <c r="CO276">
        <f t="shared" si="248"/>
        <v>40.75</v>
      </c>
      <c r="CP276">
        <f t="shared" si="249"/>
        <v>14.5</v>
      </c>
      <c r="CQ276" s="27">
        <f t="shared" si="250"/>
        <v>21.0625</v>
      </c>
      <c r="CR276"/>
      <c r="CS276">
        <f t="shared" si="251"/>
        <v>1</v>
      </c>
      <c r="CT276">
        <f t="shared" si="251"/>
        <v>1</v>
      </c>
      <c r="CU276">
        <f t="shared" si="251"/>
        <v>1</v>
      </c>
      <c r="CV276">
        <f t="shared" si="251"/>
        <v>1</v>
      </c>
      <c r="CW276">
        <f t="shared" si="251"/>
        <v>0</v>
      </c>
      <c r="CX276">
        <f t="shared" si="251"/>
        <v>0</v>
      </c>
      <c r="CY276">
        <f t="shared" si="251"/>
        <v>0</v>
      </c>
      <c r="CZ276">
        <f t="shared" si="251"/>
        <v>0</v>
      </c>
      <c r="DA276">
        <f t="shared" si="251"/>
        <v>0</v>
      </c>
      <c r="DB276">
        <f t="shared" si="251"/>
        <v>0</v>
      </c>
      <c r="DC276" s="8">
        <f t="shared" si="252"/>
        <v>4</v>
      </c>
      <c r="DD276" s="5" t="s">
        <v>393</v>
      </c>
      <c r="DE276" s="74">
        <v>474</v>
      </c>
      <c r="DF276" s="74"/>
      <c r="DG276" s="53"/>
      <c r="DH276" s="53"/>
      <c r="DI276" s="53"/>
      <c r="DJ276" s="53"/>
      <c r="DK276" s="53"/>
      <c r="DL276" s="53"/>
    </row>
    <row r="277" spans="1:116" s="5" customFormat="1" ht="12.75">
      <c r="A277" s="53">
        <v>34</v>
      </c>
      <c r="B277" s="74">
        <v>474</v>
      </c>
      <c r="C277" t="s">
        <v>45</v>
      </c>
      <c r="D277" s="5" t="s">
        <v>380</v>
      </c>
      <c r="E277" t="s">
        <v>394</v>
      </c>
      <c r="F277" s="74">
        <v>18.8</v>
      </c>
      <c r="G277" s="74">
        <v>0.5</v>
      </c>
      <c r="H277" s="74">
        <v>1196</v>
      </c>
      <c r="I277" s="74">
        <v>44</v>
      </c>
      <c r="J277" s="74"/>
      <c r="K277" s="77">
        <v>37.7</v>
      </c>
      <c r="L277" s="74">
        <v>6</v>
      </c>
      <c r="M277" s="77"/>
      <c r="N277" s="28">
        <f>(K277-K272)/K272</f>
        <v>1.037837837837838</v>
      </c>
      <c r="O277" s="5">
        <v>68</v>
      </c>
      <c r="P277" s="28">
        <f>(O277-O272)/O272</f>
        <v>0.8888888888888888</v>
      </c>
      <c r="Q277" s="74">
        <v>3</v>
      </c>
      <c r="R277" s="12">
        <v>0</v>
      </c>
      <c r="S277" s="77">
        <v>7.9</v>
      </c>
      <c r="T277" s="28">
        <f>(S277-S276)/S276</f>
        <v>-0.2254901960784313</v>
      </c>
      <c r="W277" s="38" t="s">
        <v>195</v>
      </c>
      <c r="X277" s="39" t="s">
        <v>197</v>
      </c>
      <c r="Y277" s="5" t="s">
        <v>409</v>
      </c>
      <c r="Z277" s="8">
        <v>0</v>
      </c>
      <c r="AA277" t="s">
        <v>394</v>
      </c>
      <c r="AC277" s="77">
        <v>132</v>
      </c>
      <c r="AD277" s="77">
        <v>169</v>
      </c>
      <c r="AE277" s="77">
        <v>145</v>
      </c>
      <c r="AF277" s="77">
        <v>212</v>
      </c>
      <c r="AG277" s="77">
        <v>102</v>
      </c>
      <c r="AH277" s="77">
        <v>102</v>
      </c>
      <c r="AI277" s="77">
        <v>93</v>
      </c>
      <c r="AJ277" s="77">
        <v>87</v>
      </c>
      <c r="AK277" s="77">
        <v>59</v>
      </c>
      <c r="AL277" s="5">
        <v>92</v>
      </c>
      <c r="AN277" s="5">
        <v>42</v>
      </c>
      <c r="AO277" s="5">
        <v>53</v>
      </c>
      <c r="AP277" s="5">
        <v>45</v>
      </c>
      <c r="AQ277" s="5">
        <v>68</v>
      </c>
      <c r="AR277" s="5">
        <v>32</v>
      </c>
      <c r="AS277" s="5">
        <v>32</v>
      </c>
      <c r="AT277" s="5">
        <v>29</v>
      </c>
      <c r="AU277" s="5">
        <v>27</v>
      </c>
      <c r="AV277" s="5">
        <v>10</v>
      </c>
      <c r="AW277" s="5">
        <v>28</v>
      </c>
      <c r="AX277"/>
      <c r="AY277"/>
      <c r="AZ277">
        <f t="shared" si="241"/>
        <v>41.25</v>
      </c>
      <c r="BA277">
        <f t="shared" si="242"/>
        <v>48.25</v>
      </c>
      <c r="BB277">
        <f t="shared" si="242"/>
        <v>52.75</v>
      </c>
      <c r="BC277">
        <f t="shared" si="242"/>
        <v>53.25</v>
      </c>
      <c r="BD277">
        <f t="shared" si="242"/>
        <v>41</v>
      </c>
      <c r="BE277">
        <f t="shared" si="242"/>
        <v>31.25</v>
      </c>
      <c r="BF277">
        <f t="shared" si="242"/>
        <v>29.25</v>
      </c>
      <c r="BG277">
        <f t="shared" si="242"/>
        <v>23.25</v>
      </c>
      <c r="BH277">
        <f t="shared" si="242"/>
        <v>18.75</v>
      </c>
      <c r="BI277">
        <f t="shared" si="243"/>
        <v>27</v>
      </c>
      <c r="BJ277"/>
      <c r="BL277" s="5">
        <v>11</v>
      </c>
      <c r="BM277" s="5">
        <v>14</v>
      </c>
      <c r="BN277" s="5">
        <v>12</v>
      </c>
      <c r="BO277" s="5">
        <v>18</v>
      </c>
      <c r="BP277" s="5">
        <v>9</v>
      </c>
      <c r="BQ277" s="5">
        <v>9</v>
      </c>
      <c r="BR277" s="5">
        <v>8</v>
      </c>
      <c r="BS277" s="5">
        <v>7</v>
      </c>
      <c r="BT277" s="5">
        <v>5</v>
      </c>
      <c r="BU277" s="5">
        <v>8</v>
      </c>
      <c r="BW277" t="s">
        <v>48</v>
      </c>
      <c r="BX277" s="5" t="s">
        <v>428</v>
      </c>
      <c r="BY277">
        <f t="shared" si="244"/>
        <v>18</v>
      </c>
      <c r="BZ277">
        <f t="shared" si="245"/>
        <v>5</v>
      </c>
      <c r="CA277" s="27">
        <f t="shared" si="246"/>
        <v>8.25</v>
      </c>
      <c r="CC277">
        <f t="shared" si="247"/>
        <v>1</v>
      </c>
      <c r="CD277">
        <f t="shared" si="247"/>
        <v>1</v>
      </c>
      <c r="CE277">
        <f t="shared" si="247"/>
        <v>1</v>
      </c>
      <c r="CF277">
        <f t="shared" si="247"/>
        <v>1</v>
      </c>
      <c r="CG277">
        <f t="shared" si="247"/>
        <v>1</v>
      </c>
      <c r="CH277">
        <f t="shared" si="247"/>
        <v>1</v>
      </c>
      <c r="CI277">
        <f t="shared" si="247"/>
        <v>0</v>
      </c>
      <c r="CJ277">
        <f t="shared" si="247"/>
        <v>0</v>
      </c>
      <c r="CK277">
        <f t="shared" si="247"/>
        <v>0</v>
      </c>
      <c r="CL277">
        <f t="shared" si="247"/>
        <v>0</v>
      </c>
      <c r="CM277" t="s">
        <v>394</v>
      </c>
      <c r="CO277">
        <f t="shared" si="248"/>
        <v>53.25</v>
      </c>
      <c r="CP277">
        <f t="shared" si="249"/>
        <v>18.75</v>
      </c>
      <c r="CQ277" s="27">
        <f t="shared" si="250"/>
        <v>27.375</v>
      </c>
      <c r="CR277"/>
      <c r="CS277">
        <f t="shared" si="251"/>
        <v>1</v>
      </c>
      <c r="CT277">
        <f t="shared" si="251"/>
        <v>1</v>
      </c>
      <c r="CU277">
        <f t="shared" si="251"/>
        <v>1</v>
      </c>
      <c r="CV277">
        <f t="shared" si="251"/>
        <v>1</v>
      </c>
      <c r="CW277">
        <f t="shared" si="251"/>
        <v>1</v>
      </c>
      <c r="CX277">
        <f t="shared" si="251"/>
        <v>1</v>
      </c>
      <c r="CY277">
        <f t="shared" si="251"/>
        <v>1</v>
      </c>
      <c r="CZ277">
        <f t="shared" si="251"/>
        <v>0</v>
      </c>
      <c r="DA277">
        <f t="shared" si="251"/>
        <v>0</v>
      </c>
      <c r="DB277">
        <f t="shared" si="251"/>
        <v>0</v>
      </c>
      <c r="DC277" s="8">
        <f t="shared" si="252"/>
        <v>7</v>
      </c>
      <c r="DD277" t="s">
        <v>394</v>
      </c>
      <c r="DE277" s="74">
        <v>474</v>
      </c>
      <c r="DF277" s="74"/>
      <c r="DG277" s="53"/>
      <c r="DH277" s="53"/>
      <c r="DI277" s="53"/>
      <c r="DJ277" s="53"/>
      <c r="DK277" s="53"/>
      <c r="DL277" s="53"/>
    </row>
    <row r="278" spans="1:116" s="5" customFormat="1" ht="12.75">
      <c r="A278" s="33"/>
      <c r="B278" s="33"/>
      <c r="C278" s="3"/>
      <c r="D278" s="3"/>
      <c r="E278" s="3" t="s">
        <v>51</v>
      </c>
      <c r="F278" s="33"/>
      <c r="G278" s="33"/>
      <c r="H278" s="33"/>
      <c r="I278" s="33"/>
      <c r="J278" s="33"/>
      <c r="K278" s="3"/>
      <c r="L278" s="33"/>
      <c r="M278" s="3"/>
      <c r="N278" s="88"/>
      <c r="O278" s="3" t="s">
        <v>51</v>
      </c>
      <c r="P278" s="88"/>
      <c r="Q278" s="33"/>
      <c r="R278" s="36"/>
      <c r="S278" s="3"/>
      <c r="T278" s="88"/>
      <c r="U278" s="3"/>
      <c r="V278" s="3"/>
      <c r="W278" s="3"/>
      <c r="X278" s="3"/>
      <c r="Y278" s="3"/>
      <c r="Z278" s="33"/>
      <c r="AA278" s="3" t="s">
        <v>51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87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 t="s">
        <v>51</v>
      </c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8" t="s">
        <v>51</v>
      </c>
      <c r="DD278" s="3" t="s">
        <v>51</v>
      </c>
      <c r="DE278" s="33"/>
      <c r="DF278" s="76"/>
      <c r="DG278" s="53"/>
      <c r="DH278" s="53"/>
      <c r="DI278" s="53"/>
      <c r="DJ278" s="53"/>
      <c r="DK278" s="53"/>
      <c r="DL278" s="53"/>
    </row>
    <row r="279" spans="1:116" s="5" customFormat="1" ht="12.75">
      <c r="A279" s="53"/>
      <c r="B279" s="53"/>
      <c r="F279" s="53"/>
      <c r="G279" s="53"/>
      <c r="H279" s="53"/>
      <c r="I279" s="53"/>
      <c r="J279" s="53"/>
      <c r="L279" s="53"/>
      <c r="N279" s="11"/>
      <c r="O279" s="5" t="s">
        <v>51</v>
      </c>
      <c r="P279" s="11"/>
      <c r="Q279" s="53"/>
      <c r="R279" s="57"/>
      <c r="T279" s="11"/>
      <c r="Z279" s="53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CA279" s="90"/>
      <c r="DC279" s="8" t="s">
        <v>51</v>
      </c>
      <c r="DE279" s="53"/>
      <c r="DF279" s="74"/>
      <c r="DG279" s="53"/>
      <c r="DH279" s="53"/>
      <c r="DI279" s="53"/>
      <c r="DJ279" s="53"/>
      <c r="DK279" s="53"/>
      <c r="DL279" s="53"/>
    </row>
    <row r="280" spans="1:121" s="5" customFormat="1" ht="12.75">
      <c r="A280" s="53">
        <v>35</v>
      </c>
      <c r="B280" s="53">
        <v>475</v>
      </c>
      <c r="C280" t="s">
        <v>45</v>
      </c>
      <c r="D280" s="5" t="s">
        <v>381</v>
      </c>
      <c r="E280" t="s">
        <v>47</v>
      </c>
      <c r="F280" s="53">
        <v>0.8</v>
      </c>
      <c r="G280" s="53">
        <v>0.1</v>
      </c>
      <c r="H280" s="74">
        <v>164</v>
      </c>
      <c r="I280" s="74">
        <v>54</v>
      </c>
      <c r="J280" s="74"/>
      <c r="K280" s="77">
        <v>4.7</v>
      </c>
      <c r="L280" s="74">
        <v>2</v>
      </c>
      <c r="M280" s="23">
        <f>(K280-F280)/F280</f>
        <v>4.875</v>
      </c>
      <c r="N280" s="91"/>
      <c r="O280" s="5">
        <v>20</v>
      </c>
      <c r="P280" s="11"/>
      <c r="Q280" s="74">
        <v>2</v>
      </c>
      <c r="R280" s="92"/>
      <c r="S280" s="77">
        <v>23.4</v>
      </c>
      <c r="T280" s="91"/>
      <c r="Z280" s="53"/>
      <c r="AA280" t="s">
        <v>47</v>
      </c>
      <c r="AC280" s="77">
        <v>20</v>
      </c>
      <c r="AD280" s="77">
        <v>70</v>
      </c>
      <c r="AE280" s="77">
        <v>15</v>
      </c>
      <c r="AF280" s="77">
        <v>5</v>
      </c>
      <c r="AG280" s="77">
        <v>3</v>
      </c>
      <c r="AH280" s="77">
        <v>10</v>
      </c>
      <c r="AI280" s="77">
        <v>10</v>
      </c>
      <c r="AJ280" s="77">
        <v>6</v>
      </c>
      <c r="AK280" s="77">
        <v>16</v>
      </c>
      <c r="AL280" s="77">
        <v>9</v>
      </c>
      <c r="AN280" s="77">
        <v>5</v>
      </c>
      <c r="AO280" s="77">
        <v>20</v>
      </c>
      <c r="AP280" s="77">
        <v>5</v>
      </c>
      <c r="AQ280" s="77">
        <v>1</v>
      </c>
      <c r="AR280" s="77">
        <v>0</v>
      </c>
      <c r="AS280" s="77">
        <v>2</v>
      </c>
      <c r="AT280" s="77">
        <v>3</v>
      </c>
      <c r="AU280" s="77">
        <v>1</v>
      </c>
      <c r="AV280" s="77">
        <v>4</v>
      </c>
      <c r="AW280" s="77">
        <v>2</v>
      </c>
      <c r="AX280"/>
      <c r="AY280"/>
      <c r="AZ280">
        <f aca="true" t="shared" si="253" ref="AZ280:AZ288">(AW280+2*AN280+AO280)/4</f>
        <v>8</v>
      </c>
      <c r="BA280">
        <f aca="true" t="shared" si="254" ref="BA280:BH288">(AN280+2*AO280+AP280)/4</f>
        <v>12.5</v>
      </c>
      <c r="BB280">
        <f t="shared" si="254"/>
        <v>7.75</v>
      </c>
      <c r="BC280">
        <f t="shared" si="254"/>
        <v>1.75</v>
      </c>
      <c r="BD280">
        <f t="shared" si="254"/>
        <v>0.75</v>
      </c>
      <c r="BE280">
        <f t="shared" si="254"/>
        <v>1.75</v>
      </c>
      <c r="BF280">
        <f t="shared" si="254"/>
        <v>2.25</v>
      </c>
      <c r="BG280">
        <f t="shared" si="254"/>
        <v>2.25</v>
      </c>
      <c r="BH280">
        <f t="shared" si="254"/>
        <v>2.75</v>
      </c>
      <c r="BI280">
        <f aca="true" t="shared" si="255" ref="BI280:BI288">(AV280+2*AW280+AN280)/4</f>
        <v>3.25</v>
      </c>
      <c r="BJ280"/>
      <c r="BL280" s="5">
        <v>12</v>
      </c>
      <c r="BM280" s="5">
        <v>43</v>
      </c>
      <c r="BN280" s="5">
        <v>9</v>
      </c>
      <c r="BO280" s="5">
        <v>3</v>
      </c>
      <c r="BP280" s="5">
        <v>2</v>
      </c>
      <c r="BQ280" s="5">
        <v>6</v>
      </c>
      <c r="BR280" s="5">
        <v>6</v>
      </c>
      <c r="BS280" s="5">
        <v>4</v>
      </c>
      <c r="BT280" s="5">
        <v>10</v>
      </c>
      <c r="BU280" s="5">
        <v>5</v>
      </c>
      <c r="BW280" t="s">
        <v>48</v>
      </c>
      <c r="BX280" s="5" t="s">
        <v>429</v>
      </c>
      <c r="BY280">
        <f aca="true" t="shared" si="256" ref="BY280:BY288">MAX(BL280:BU280)</f>
        <v>43</v>
      </c>
      <c r="BZ280">
        <f aca="true" t="shared" si="257" ref="BZ280:BZ288">MIN(BL280:BU280)</f>
        <v>2</v>
      </c>
      <c r="CA280" s="27">
        <f aca="true" t="shared" si="258" ref="CA280:CA288">(BY280-BZ280)/4+BZ280</f>
        <v>12.25</v>
      </c>
      <c r="CC280">
        <f aca="true" t="shared" si="259" ref="CC280:CL288">IF(BL280&gt;$CA280,1,0)</f>
        <v>0</v>
      </c>
      <c r="CD280">
        <f t="shared" si="259"/>
        <v>1</v>
      </c>
      <c r="CE280">
        <f t="shared" si="259"/>
        <v>0</v>
      </c>
      <c r="CF280">
        <f t="shared" si="259"/>
        <v>0</v>
      </c>
      <c r="CG280">
        <f t="shared" si="259"/>
        <v>0</v>
      </c>
      <c r="CH280">
        <f t="shared" si="259"/>
        <v>0</v>
      </c>
      <c r="CI280">
        <f t="shared" si="259"/>
        <v>0</v>
      </c>
      <c r="CJ280">
        <f t="shared" si="259"/>
        <v>0</v>
      </c>
      <c r="CK280">
        <f t="shared" si="259"/>
        <v>0</v>
      </c>
      <c r="CL280">
        <f t="shared" si="259"/>
        <v>0</v>
      </c>
      <c r="CM280" t="s">
        <v>47</v>
      </c>
      <c r="DC280" s="8" t="s">
        <v>51</v>
      </c>
      <c r="DD280" t="s">
        <v>47</v>
      </c>
      <c r="DE280" s="53">
        <v>475</v>
      </c>
      <c r="DF280" s="74"/>
      <c r="DG280" s="53"/>
      <c r="DH280" s="53"/>
      <c r="DI280" s="53"/>
      <c r="DJ280" s="53"/>
      <c r="DK280" s="53"/>
      <c r="DL280" s="53"/>
      <c r="DP280" s="53"/>
      <c r="DQ280" s="55"/>
    </row>
    <row r="281" spans="1:121" s="5" customFormat="1" ht="12.75">
      <c r="A281" s="53">
        <v>35</v>
      </c>
      <c r="B281" s="74">
        <v>475</v>
      </c>
      <c r="C281" t="s">
        <v>45</v>
      </c>
      <c r="D281" s="5" t="s">
        <v>382</v>
      </c>
      <c r="E281" t="s">
        <v>47</v>
      </c>
      <c r="F281" s="53">
        <v>1.8</v>
      </c>
      <c r="G281" s="53">
        <v>0.3</v>
      </c>
      <c r="H281" s="74">
        <v>79</v>
      </c>
      <c r="I281" s="74">
        <v>50</v>
      </c>
      <c r="J281" s="74"/>
      <c r="K281" s="77">
        <v>2.5</v>
      </c>
      <c r="L281" s="74">
        <v>0</v>
      </c>
      <c r="M281" s="23">
        <f>(K281-F281)/F281</f>
        <v>0.38888888888888884</v>
      </c>
      <c r="N281" s="91"/>
      <c r="O281" s="5">
        <v>10</v>
      </c>
      <c r="P281" s="11"/>
      <c r="Q281" s="74">
        <v>2</v>
      </c>
      <c r="R281" s="92"/>
      <c r="S281" s="77">
        <v>28.4</v>
      </c>
      <c r="T281" s="91"/>
      <c r="Z281" s="53"/>
      <c r="AA281" t="s">
        <v>47</v>
      </c>
      <c r="AC281" s="77">
        <v>18</v>
      </c>
      <c r="AD281" s="77">
        <v>35</v>
      </c>
      <c r="AE281" s="77">
        <v>5</v>
      </c>
      <c r="AF281" s="77">
        <v>0</v>
      </c>
      <c r="AG281" s="77">
        <v>0</v>
      </c>
      <c r="AH281" s="77">
        <v>3</v>
      </c>
      <c r="AI281" s="77">
        <v>1</v>
      </c>
      <c r="AJ281" s="77">
        <v>3</v>
      </c>
      <c r="AK281" s="77">
        <v>9</v>
      </c>
      <c r="AL281" s="77">
        <v>5</v>
      </c>
      <c r="AN281" s="5">
        <v>5</v>
      </c>
      <c r="AO281" s="5">
        <v>10</v>
      </c>
      <c r="AP281" s="5">
        <v>1</v>
      </c>
      <c r="AQ281" s="5">
        <v>0</v>
      </c>
      <c r="AR281" s="5">
        <v>0</v>
      </c>
      <c r="AS281" s="5">
        <v>0</v>
      </c>
      <c r="AT281" s="5">
        <v>0</v>
      </c>
      <c r="AU281" s="5">
        <v>0</v>
      </c>
      <c r="AV281" s="5">
        <v>2</v>
      </c>
      <c r="AW281" s="5">
        <v>1</v>
      </c>
      <c r="AX281"/>
      <c r="AY281"/>
      <c r="AZ281">
        <f t="shared" si="253"/>
        <v>5.25</v>
      </c>
      <c r="BA281">
        <f t="shared" si="254"/>
        <v>6.5</v>
      </c>
      <c r="BB281">
        <f t="shared" si="254"/>
        <v>3</v>
      </c>
      <c r="BC281">
        <f t="shared" si="254"/>
        <v>0.25</v>
      </c>
      <c r="BD281">
        <f t="shared" si="254"/>
        <v>0</v>
      </c>
      <c r="BE281">
        <f t="shared" si="254"/>
        <v>0</v>
      </c>
      <c r="BF281">
        <f t="shared" si="254"/>
        <v>0</v>
      </c>
      <c r="BG281">
        <f t="shared" si="254"/>
        <v>0.5</v>
      </c>
      <c r="BH281">
        <f t="shared" si="254"/>
        <v>1.25</v>
      </c>
      <c r="BI281">
        <f t="shared" si="255"/>
        <v>2.25</v>
      </c>
      <c r="BJ281"/>
      <c r="BL281" s="5">
        <v>23</v>
      </c>
      <c r="BM281" s="5">
        <v>44</v>
      </c>
      <c r="BN281" s="5">
        <v>6</v>
      </c>
      <c r="BO281" s="5">
        <v>0</v>
      </c>
      <c r="BP281" s="5">
        <v>0</v>
      </c>
      <c r="BQ281" s="5">
        <v>4</v>
      </c>
      <c r="BR281" s="5">
        <v>1</v>
      </c>
      <c r="BS281" s="5">
        <v>4</v>
      </c>
      <c r="BT281" s="5">
        <v>11</v>
      </c>
      <c r="BU281" s="5">
        <v>6</v>
      </c>
      <c r="BW281" t="s">
        <v>48</v>
      </c>
      <c r="BX281" s="5" t="s">
        <v>429</v>
      </c>
      <c r="BY281">
        <f t="shared" si="256"/>
        <v>44</v>
      </c>
      <c r="BZ281">
        <f t="shared" si="257"/>
        <v>0</v>
      </c>
      <c r="CA281" s="27">
        <f t="shared" si="258"/>
        <v>11</v>
      </c>
      <c r="CC281">
        <f t="shared" si="259"/>
        <v>1</v>
      </c>
      <c r="CD281">
        <f t="shared" si="259"/>
        <v>1</v>
      </c>
      <c r="CE281">
        <f t="shared" si="259"/>
        <v>0</v>
      </c>
      <c r="CF281">
        <f t="shared" si="259"/>
        <v>0</v>
      </c>
      <c r="CG281">
        <f t="shared" si="259"/>
        <v>0</v>
      </c>
      <c r="CH281">
        <f t="shared" si="259"/>
        <v>0</v>
      </c>
      <c r="CI281">
        <f t="shared" si="259"/>
        <v>0</v>
      </c>
      <c r="CJ281">
        <f t="shared" si="259"/>
        <v>0</v>
      </c>
      <c r="CK281">
        <f t="shared" si="259"/>
        <v>0</v>
      </c>
      <c r="CL281">
        <f t="shared" si="259"/>
        <v>0</v>
      </c>
      <c r="CM281" t="s">
        <v>47</v>
      </c>
      <c r="DC281" s="8" t="s">
        <v>51</v>
      </c>
      <c r="DD281" t="s">
        <v>47</v>
      </c>
      <c r="DE281" s="74">
        <v>475</v>
      </c>
      <c r="DF281" s="74"/>
      <c r="DG281" s="53"/>
      <c r="DH281" s="53"/>
      <c r="DI281" s="53"/>
      <c r="DJ281" s="53"/>
      <c r="DK281" s="53"/>
      <c r="DL281" s="53"/>
      <c r="DP281" s="53"/>
      <c r="DQ281" s="55"/>
    </row>
    <row r="282" spans="1:121" s="5" customFormat="1" ht="13.5" customHeight="1">
      <c r="A282" s="53">
        <v>35</v>
      </c>
      <c r="B282" s="74">
        <v>475</v>
      </c>
      <c r="C282" t="s">
        <v>45</v>
      </c>
      <c r="D282" s="5" t="s">
        <v>383</v>
      </c>
      <c r="E282" t="s">
        <v>47</v>
      </c>
      <c r="F282" s="53">
        <v>2.8</v>
      </c>
      <c r="G282" s="53">
        <v>0</v>
      </c>
      <c r="H282" s="74">
        <v>205</v>
      </c>
      <c r="I282" s="74">
        <v>56</v>
      </c>
      <c r="J282" s="74"/>
      <c r="K282" s="77">
        <v>7.2</v>
      </c>
      <c r="L282" s="74">
        <v>4</v>
      </c>
      <c r="M282" s="23">
        <f>(K282-F282)/F282</f>
        <v>1.5714285714285716</v>
      </c>
      <c r="N282" s="91"/>
      <c r="O282" s="5">
        <v>24</v>
      </c>
      <c r="P282" s="11"/>
      <c r="Q282" s="74">
        <v>2</v>
      </c>
      <c r="R282" s="92"/>
      <c r="S282" s="77">
        <v>24</v>
      </c>
      <c r="T282" s="91"/>
      <c r="Z282" s="53"/>
      <c r="AA282" t="s">
        <v>47</v>
      </c>
      <c r="AC282" s="77">
        <v>26</v>
      </c>
      <c r="AD282" s="77">
        <v>76</v>
      </c>
      <c r="AE282" s="77">
        <v>37</v>
      </c>
      <c r="AF282" s="77">
        <v>6</v>
      </c>
      <c r="AG282" s="77">
        <v>8</v>
      </c>
      <c r="AH282" s="77">
        <v>3</v>
      </c>
      <c r="AI282" s="77">
        <v>4</v>
      </c>
      <c r="AJ282" s="77">
        <v>7</v>
      </c>
      <c r="AK282" s="77">
        <v>23</v>
      </c>
      <c r="AL282" s="77">
        <v>15</v>
      </c>
      <c r="AN282" s="77">
        <v>8</v>
      </c>
      <c r="AO282" s="77">
        <v>24</v>
      </c>
      <c r="AP282" s="77">
        <v>13</v>
      </c>
      <c r="AQ282" s="77">
        <v>2</v>
      </c>
      <c r="AR282" s="77">
        <v>3</v>
      </c>
      <c r="AS282" s="77">
        <v>1</v>
      </c>
      <c r="AT282" s="77">
        <v>1</v>
      </c>
      <c r="AU282" s="77">
        <v>2</v>
      </c>
      <c r="AV282" s="77">
        <v>7</v>
      </c>
      <c r="AW282" s="77">
        <v>5</v>
      </c>
      <c r="AX282"/>
      <c r="AY282"/>
      <c r="AZ282">
        <f t="shared" si="253"/>
        <v>11.25</v>
      </c>
      <c r="BA282">
        <f t="shared" si="254"/>
        <v>17.25</v>
      </c>
      <c r="BB282">
        <f t="shared" si="254"/>
        <v>13</v>
      </c>
      <c r="BC282">
        <f t="shared" si="254"/>
        <v>5</v>
      </c>
      <c r="BD282">
        <f t="shared" si="254"/>
        <v>2.25</v>
      </c>
      <c r="BE282">
        <f t="shared" si="254"/>
        <v>1.5</v>
      </c>
      <c r="BF282">
        <f t="shared" si="254"/>
        <v>1.25</v>
      </c>
      <c r="BG282">
        <f t="shared" si="254"/>
        <v>3</v>
      </c>
      <c r="BH282">
        <f t="shared" si="254"/>
        <v>5.25</v>
      </c>
      <c r="BI282">
        <f t="shared" si="255"/>
        <v>6.25</v>
      </c>
      <c r="BJ282"/>
      <c r="BL282" s="5">
        <v>13</v>
      </c>
      <c r="BM282" s="5">
        <v>37</v>
      </c>
      <c r="BN282" s="5">
        <v>18</v>
      </c>
      <c r="BO282" s="5">
        <v>3</v>
      </c>
      <c r="BP282" s="5">
        <v>4</v>
      </c>
      <c r="BQ282" s="5">
        <v>1</v>
      </c>
      <c r="BR282" s="5">
        <v>2</v>
      </c>
      <c r="BS282" s="5">
        <v>3</v>
      </c>
      <c r="BT282" s="5">
        <v>11</v>
      </c>
      <c r="BU282" s="5">
        <v>7</v>
      </c>
      <c r="BW282" t="s">
        <v>48</v>
      </c>
      <c r="BX282" s="5" t="s">
        <v>429</v>
      </c>
      <c r="BY282">
        <f t="shared" si="256"/>
        <v>37</v>
      </c>
      <c r="BZ282">
        <f t="shared" si="257"/>
        <v>1</v>
      </c>
      <c r="CA282" s="27">
        <f t="shared" si="258"/>
        <v>10</v>
      </c>
      <c r="CC282">
        <f t="shared" si="259"/>
        <v>1</v>
      </c>
      <c r="CD282">
        <f t="shared" si="259"/>
        <v>1</v>
      </c>
      <c r="CE282">
        <f t="shared" si="259"/>
        <v>1</v>
      </c>
      <c r="CF282">
        <f t="shared" si="259"/>
        <v>0</v>
      </c>
      <c r="CG282">
        <f t="shared" si="259"/>
        <v>0</v>
      </c>
      <c r="CH282">
        <f t="shared" si="259"/>
        <v>0</v>
      </c>
      <c r="CI282">
        <f t="shared" si="259"/>
        <v>0</v>
      </c>
      <c r="CJ282">
        <f t="shared" si="259"/>
        <v>0</v>
      </c>
      <c r="CK282">
        <f t="shared" si="259"/>
        <v>1</v>
      </c>
      <c r="CL282">
        <f t="shared" si="259"/>
        <v>0</v>
      </c>
      <c r="CM282" t="s">
        <v>47</v>
      </c>
      <c r="DC282" s="8">
        <v>475</v>
      </c>
      <c r="DD282" t="s">
        <v>47</v>
      </c>
      <c r="DE282" s="74">
        <v>475</v>
      </c>
      <c r="DF282" s="74"/>
      <c r="DG282" s="53"/>
      <c r="DH282" s="53"/>
      <c r="DI282" s="53"/>
      <c r="DJ282" s="53"/>
      <c r="DK282" s="53"/>
      <c r="DL282" s="53"/>
      <c r="DP282" s="53"/>
      <c r="DQ282" s="55"/>
    </row>
    <row r="283" spans="1:121" s="5" customFormat="1" ht="12.75">
      <c r="A283" s="53">
        <v>35</v>
      </c>
      <c r="B283" s="8">
        <v>475</v>
      </c>
      <c r="C283" t="s">
        <v>45</v>
      </c>
      <c r="D283" t="s">
        <v>108</v>
      </c>
      <c r="E283" t="s">
        <v>47</v>
      </c>
      <c r="F283" s="8">
        <v>2.2</v>
      </c>
      <c r="G283" s="8">
        <v>0.5</v>
      </c>
      <c r="H283" s="8">
        <v>147</v>
      </c>
      <c r="I283" s="8">
        <v>64</v>
      </c>
      <c r="J283" s="8"/>
      <c r="K283">
        <v>3.5</v>
      </c>
      <c r="L283" s="8">
        <v>1</v>
      </c>
      <c r="M283" s="23">
        <f>(K283-F283)/F283</f>
        <v>0.5909090909090908</v>
      </c>
      <c r="N283" s="40"/>
      <c r="O283">
        <v>12</v>
      </c>
      <c r="P283" s="40"/>
      <c r="Q283" s="8">
        <v>2</v>
      </c>
      <c r="R283" s="12"/>
      <c r="S283">
        <v>25.3</v>
      </c>
      <c r="T283" s="40"/>
      <c r="U283"/>
      <c r="V283"/>
      <c r="W283"/>
      <c r="X283"/>
      <c r="Y283"/>
      <c r="Z283" s="8"/>
      <c r="AA283" t="s">
        <v>47</v>
      </c>
      <c r="AB283"/>
      <c r="AC283">
        <v>42</v>
      </c>
      <c r="AD283">
        <v>52</v>
      </c>
      <c r="AE283">
        <v>6</v>
      </c>
      <c r="AF283">
        <v>2</v>
      </c>
      <c r="AG283">
        <v>0</v>
      </c>
      <c r="AH283">
        <v>1</v>
      </c>
      <c r="AI283">
        <v>4</v>
      </c>
      <c r="AJ283">
        <v>7</v>
      </c>
      <c r="AK283">
        <v>25</v>
      </c>
      <c r="AL283">
        <v>8</v>
      </c>
      <c r="AM283"/>
      <c r="AN283">
        <v>9</v>
      </c>
      <c r="AO283">
        <v>12</v>
      </c>
      <c r="AP283">
        <v>1</v>
      </c>
      <c r="AQ283">
        <v>0</v>
      </c>
      <c r="AR283">
        <v>0</v>
      </c>
      <c r="AS283">
        <v>0</v>
      </c>
      <c r="AT283">
        <v>0</v>
      </c>
      <c r="AU283">
        <v>1</v>
      </c>
      <c r="AV283">
        <v>5</v>
      </c>
      <c r="AW283">
        <v>1</v>
      </c>
      <c r="AX283"/>
      <c r="AY283"/>
      <c r="AZ283">
        <f t="shared" si="253"/>
        <v>7.75</v>
      </c>
      <c r="BA283">
        <f t="shared" si="254"/>
        <v>8.5</v>
      </c>
      <c r="BB283">
        <f t="shared" si="254"/>
        <v>3.5</v>
      </c>
      <c r="BC283">
        <f t="shared" si="254"/>
        <v>0.25</v>
      </c>
      <c r="BD283">
        <f t="shared" si="254"/>
        <v>0</v>
      </c>
      <c r="BE283">
        <f t="shared" si="254"/>
        <v>0</v>
      </c>
      <c r="BF283">
        <f t="shared" si="254"/>
        <v>0.25</v>
      </c>
      <c r="BG283">
        <f t="shared" si="254"/>
        <v>1.75</v>
      </c>
      <c r="BH283">
        <f t="shared" si="254"/>
        <v>3</v>
      </c>
      <c r="BI283">
        <f t="shared" si="255"/>
        <v>4</v>
      </c>
      <c r="BJ283"/>
      <c r="BK283"/>
      <c r="BL283">
        <v>29</v>
      </c>
      <c r="BM283">
        <v>35</v>
      </c>
      <c r="BN283">
        <v>4</v>
      </c>
      <c r="BO283">
        <v>1</v>
      </c>
      <c r="BP283">
        <v>0</v>
      </c>
      <c r="BQ283">
        <v>1</v>
      </c>
      <c r="BR283">
        <v>3</v>
      </c>
      <c r="BS283">
        <v>5</v>
      </c>
      <c r="BT283">
        <v>17</v>
      </c>
      <c r="BU283">
        <v>5</v>
      </c>
      <c r="BV283"/>
      <c r="BW283" t="s">
        <v>48</v>
      </c>
      <c r="BX283" s="5" t="s">
        <v>429</v>
      </c>
      <c r="BY283">
        <f t="shared" si="256"/>
        <v>35</v>
      </c>
      <c r="BZ283">
        <f t="shared" si="257"/>
        <v>0</v>
      </c>
      <c r="CA283" s="27">
        <f t="shared" si="258"/>
        <v>8.75</v>
      </c>
      <c r="CB283"/>
      <c r="CC283">
        <f t="shared" si="259"/>
        <v>1</v>
      </c>
      <c r="CD283">
        <f t="shared" si="259"/>
        <v>1</v>
      </c>
      <c r="CE283">
        <f t="shared" si="259"/>
        <v>0</v>
      </c>
      <c r="CF283">
        <f t="shared" si="259"/>
        <v>0</v>
      </c>
      <c r="CG283">
        <f t="shared" si="259"/>
        <v>0</v>
      </c>
      <c r="CH283">
        <f t="shared" si="259"/>
        <v>0</v>
      </c>
      <c r="CI283">
        <f t="shared" si="259"/>
        <v>0</v>
      </c>
      <c r="CJ283">
        <f t="shared" si="259"/>
        <v>0</v>
      </c>
      <c r="CK283">
        <f t="shared" si="259"/>
        <v>1</v>
      </c>
      <c r="CL283">
        <f t="shared" si="259"/>
        <v>0</v>
      </c>
      <c r="CM283" t="s">
        <v>47</v>
      </c>
      <c r="CN283" t="s">
        <v>60</v>
      </c>
      <c r="CO283">
        <f aca="true" t="shared" si="260" ref="CO283:CO288">MAX(AZ283:BI283)</f>
        <v>8.5</v>
      </c>
      <c r="CP283">
        <f aca="true" t="shared" si="261" ref="CP283:CP288">MIN(AZ283:BI283)</f>
        <v>0</v>
      </c>
      <c r="CQ283" s="27">
        <f aca="true" t="shared" si="262" ref="CQ283:CQ288">(CO283-CP283)/4+CP283</f>
        <v>2.125</v>
      </c>
      <c r="CR283"/>
      <c r="CS283">
        <f aca="true" t="shared" si="263" ref="CS283:DB288">IF(AZ283&gt;$CQ283,1,0)</f>
        <v>1</v>
      </c>
      <c r="CT283">
        <f t="shared" si="263"/>
        <v>1</v>
      </c>
      <c r="CU283">
        <f t="shared" si="263"/>
        <v>1</v>
      </c>
      <c r="CV283">
        <f t="shared" si="263"/>
        <v>0</v>
      </c>
      <c r="CW283">
        <f t="shared" si="263"/>
        <v>0</v>
      </c>
      <c r="CX283">
        <f t="shared" si="263"/>
        <v>0</v>
      </c>
      <c r="CY283">
        <f t="shared" si="263"/>
        <v>0</v>
      </c>
      <c r="CZ283">
        <f t="shared" si="263"/>
        <v>0</v>
      </c>
      <c r="DA283">
        <f t="shared" si="263"/>
        <v>1</v>
      </c>
      <c r="DB283">
        <f t="shared" si="263"/>
        <v>1</v>
      </c>
      <c r="DC283" s="8">
        <f t="shared" si="252"/>
        <v>5</v>
      </c>
      <c r="DD283" t="s">
        <v>47</v>
      </c>
      <c r="DE283" s="8">
        <v>475</v>
      </c>
      <c r="DF283" s="103"/>
      <c r="DG283" s="53"/>
      <c r="DH283" s="53"/>
      <c r="DI283" s="53"/>
      <c r="DJ283" s="53"/>
      <c r="DK283" s="53"/>
      <c r="DL283" s="53"/>
      <c r="DP283" s="53"/>
      <c r="DQ283" s="55"/>
    </row>
    <row r="284" spans="1:121" s="5" customFormat="1" ht="12.75">
      <c r="A284" s="53">
        <v>35</v>
      </c>
      <c r="B284" s="8">
        <v>475</v>
      </c>
      <c r="C284" t="s">
        <v>45</v>
      </c>
      <c r="D284" t="s">
        <v>108</v>
      </c>
      <c r="E284" t="s">
        <v>131</v>
      </c>
      <c r="F284" s="8">
        <v>2.2</v>
      </c>
      <c r="G284" s="8">
        <v>0.5</v>
      </c>
      <c r="H284" s="8">
        <v>146</v>
      </c>
      <c r="I284" s="8">
        <v>61</v>
      </c>
      <c r="J284" s="8"/>
      <c r="K284">
        <v>3.5</v>
      </c>
      <c r="L284" s="8">
        <v>0</v>
      </c>
      <c r="M284"/>
      <c r="N284" s="28">
        <f>(K284-K283)/K283</f>
        <v>0</v>
      </c>
      <c r="O284">
        <v>8</v>
      </c>
      <c r="P284" s="28">
        <f>(O284-O283)/O283</f>
        <v>-0.3333333333333333</v>
      </c>
      <c r="Q284" s="8">
        <v>2</v>
      </c>
      <c r="R284" s="12">
        <v>0</v>
      </c>
      <c r="S284">
        <v>14.2</v>
      </c>
      <c r="T284" s="28">
        <f>(S284-S283)/S283</f>
        <v>-0.43873517786561267</v>
      </c>
      <c r="U284"/>
      <c r="V284"/>
      <c r="W284" s="8">
        <v>0</v>
      </c>
      <c r="X284" s="8">
        <v>0</v>
      </c>
      <c r="Y284" s="8">
        <v>0</v>
      </c>
      <c r="Z284" s="8">
        <v>0</v>
      </c>
      <c r="AA284" t="s">
        <v>131</v>
      </c>
      <c r="AB284"/>
      <c r="AC284">
        <v>27</v>
      </c>
      <c r="AD284">
        <v>29</v>
      </c>
      <c r="AE284">
        <v>4</v>
      </c>
      <c r="AF284">
        <v>10</v>
      </c>
      <c r="AG284">
        <v>3</v>
      </c>
      <c r="AH284">
        <v>3</v>
      </c>
      <c r="AI284">
        <v>7</v>
      </c>
      <c r="AJ284">
        <v>14</v>
      </c>
      <c r="AK284">
        <v>36</v>
      </c>
      <c r="AL284">
        <v>13</v>
      </c>
      <c r="AM284"/>
      <c r="AN284">
        <v>6</v>
      </c>
      <c r="AO284">
        <v>6</v>
      </c>
      <c r="AP284">
        <v>0</v>
      </c>
      <c r="AQ284">
        <v>2</v>
      </c>
      <c r="AR284">
        <v>0</v>
      </c>
      <c r="AS284">
        <v>0</v>
      </c>
      <c r="AT284">
        <v>1</v>
      </c>
      <c r="AU284">
        <v>3</v>
      </c>
      <c r="AV284">
        <v>8</v>
      </c>
      <c r="AW284">
        <v>3</v>
      </c>
      <c r="AX284"/>
      <c r="AY284"/>
      <c r="AZ284">
        <f t="shared" si="253"/>
        <v>5.25</v>
      </c>
      <c r="BA284">
        <f t="shared" si="254"/>
        <v>4.5</v>
      </c>
      <c r="BB284">
        <f t="shared" si="254"/>
        <v>2</v>
      </c>
      <c r="BC284">
        <f t="shared" si="254"/>
        <v>1</v>
      </c>
      <c r="BD284">
        <f t="shared" si="254"/>
        <v>0.5</v>
      </c>
      <c r="BE284">
        <f t="shared" si="254"/>
        <v>0.25</v>
      </c>
      <c r="BF284">
        <f t="shared" si="254"/>
        <v>1.25</v>
      </c>
      <c r="BG284">
        <f t="shared" si="254"/>
        <v>3.75</v>
      </c>
      <c r="BH284">
        <f t="shared" si="254"/>
        <v>5.5</v>
      </c>
      <c r="BI284">
        <f t="shared" si="255"/>
        <v>5</v>
      </c>
      <c r="BJ284"/>
      <c r="BK284"/>
      <c r="BL284">
        <v>18</v>
      </c>
      <c r="BM284">
        <v>20</v>
      </c>
      <c r="BN284">
        <v>3</v>
      </c>
      <c r="BO284">
        <v>7</v>
      </c>
      <c r="BP284">
        <v>2</v>
      </c>
      <c r="BQ284">
        <v>2</v>
      </c>
      <c r="BR284">
        <v>5</v>
      </c>
      <c r="BS284">
        <v>10</v>
      </c>
      <c r="BT284">
        <v>25</v>
      </c>
      <c r="BU284">
        <v>9</v>
      </c>
      <c r="BV284"/>
      <c r="BW284" t="s">
        <v>48</v>
      </c>
      <c r="BX284" s="5" t="s">
        <v>429</v>
      </c>
      <c r="BY284">
        <f t="shared" si="256"/>
        <v>25</v>
      </c>
      <c r="BZ284">
        <f t="shared" si="257"/>
        <v>2</v>
      </c>
      <c r="CA284" s="27">
        <f t="shared" si="258"/>
        <v>7.75</v>
      </c>
      <c r="CB284"/>
      <c r="CC284">
        <f t="shared" si="259"/>
        <v>1</v>
      </c>
      <c r="CD284">
        <f t="shared" si="259"/>
        <v>1</v>
      </c>
      <c r="CE284">
        <f t="shared" si="259"/>
        <v>0</v>
      </c>
      <c r="CF284">
        <f t="shared" si="259"/>
        <v>0</v>
      </c>
      <c r="CG284">
        <f t="shared" si="259"/>
        <v>0</v>
      </c>
      <c r="CH284">
        <f t="shared" si="259"/>
        <v>0</v>
      </c>
      <c r="CI284">
        <f t="shared" si="259"/>
        <v>0</v>
      </c>
      <c r="CJ284">
        <f t="shared" si="259"/>
        <v>1</v>
      </c>
      <c r="CK284">
        <f t="shared" si="259"/>
        <v>1</v>
      </c>
      <c r="CL284">
        <f t="shared" si="259"/>
        <v>1</v>
      </c>
      <c r="CM284" t="s">
        <v>131</v>
      </c>
      <c r="CN284"/>
      <c r="CO284">
        <f t="shared" si="260"/>
        <v>5.5</v>
      </c>
      <c r="CP284">
        <f t="shared" si="261"/>
        <v>0.25</v>
      </c>
      <c r="CQ284" s="27">
        <f t="shared" si="262"/>
        <v>1.5625</v>
      </c>
      <c r="CR284"/>
      <c r="CS284">
        <f t="shared" si="263"/>
        <v>1</v>
      </c>
      <c r="CT284">
        <f t="shared" si="263"/>
        <v>1</v>
      </c>
      <c r="CU284">
        <f t="shared" si="263"/>
        <v>1</v>
      </c>
      <c r="CV284">
        <f t="shared" si="263"/>
        <v>0</v>
      </c>
      <c r="CW284">
        <f t="shared" si="263"/>
        <v>0</v>
      </c>
      <c r="CX284">
        <f t="shared" si="263"/>
        <v>0</v>
      </c>
      <c r="CY284">
        <f t="shared" si="263"/>
        <v>0</v>
      </c>
      <c r="CZ284">
        <f t="shared" si="263"/>
        <v>1</v>
      </c>
      <c r="DA284">
        <f t="shared" si="263"/>
        <v>1</v>
      </c>
      <c r="DB284">
        <f t="shared" si="263"/>
        <v>1</v>
      </c>
      <c r="DC284" s="8">
        <f t="shared" si="252"/>
        <v>6</v>
      </c>
      <c r="DD284" t="s">
        <v>131</v>
      </c>
      <c r="DE284" s="8">
        <v>475</v>
      </c>
      <c r="DF284" s="103"/>
      <c r="DG284" s="53"/>
      <c r="DH284" s="53"/>
      <c r="DI284" s="53"/>
      <c r="DJ284" s="53"/>
      <c r="DK284" s="53"/>
      <c r="DL284" s="53"/>
      <c r="DP284" s="53"/>
      <c r="DQ284" s="55"/>
    </row>
    <row r="285" spans="1:121" s="5" customFormat="1" ht="12.75">
      <c r="A285" s="53">
        <v>35</v>
      </c>
      <c r="B285" s="74">
        <v>475</v>
      </c>
      <c r="C285" t="s">
        <v>45</v>
      </c>
      <c r="D285" s="5" t="s">
        <v>383</v>
      </c>
      <c r="E285" s="5" t="s">
        <v>395</v>
      </c>
      <c r="F285" s="53">
        <v>2.8</v>
      </c>
      <c r="G285" s="53">
        <v>0</v>
      </c>
      <c r="H285" s="74">
        <v>156</v>
      </c>
      <c r="I285" s="74">
        <v>55</v>
      </c>
      <c r="J285" s="74"/>
      <c r="K285" s="77">
        <v>5.2</v>
      </c>
      <c r="L285" s="74">
        <v>2</v>
      </c>
      <c r="M285" s="77"/>
      <c r="N285" s="28">
        <f>(K285-K283)/K283</f>
        <v>0.48571428571428577</v>
      </c>
      <c r="O285" s="5">
        <v>13</v>
      </c>
      <c r="P285" s="28">
        <f>(O285-O283)/O283</f>
        <v>0.08333333333333333</v>
      </c>
      <c r="Q285" s="74">
        <v>1</v>
      </c>
      <c r="R285" s="12">
        <v>1</v>
      </c>
      <c r="S285" s="77">
        <v>24</v>
      </c>
      <c r="T285" s="28">
        <f>(S285-S283)/S283</f>
        <v>-0.051383399209486195</v>
      </c>
      <c r="W285" s="8">
        <v>0</v>
      </c>
      <c r="X285" s="8">
        <v>0</v>
      </c>
      <c r="Y285" s="8">
        <v>0</v>
      </c>
      <c r="Z285" s="8">
        <v>0</v>
      </c>
      <c r="AA285" s="5" t="s">
        <v>395</v>
      </c>
      <c r="AC285" s="77">
        <v>42</v>
      </c>
      <c r="AD285" s="77">
        <v>35</v>
      </c>
      <c r="AE285" s="77">
        <v>11</v>
      </c>
      <c r="AF285" s="77">
        <v>4</v>
      </c>
      <c r="AG285" s="77">
        <v>3</v>
      </c>
      <c r="AH285" s="77">
        <v>3</v>
      </c>
      <c r="AI285" s="77">
        <v>1</v>
      </c>
      <c r="AJ285" s="77">
        <v>0</v>
      </c>
      <c r="AK285" s="77">
        <v>21</v>
      </c>
      <c r="AL285" s="77">
        <v>36</v>
      </c>
      <c r="AN285" s="77">
        <v>13</v>
      </c>
      <c r="AO285" s="77">
        <v>10</v>
      </c>
      <c r="AP285" s="77">
        <v>3</v>
      </c>
      <c r="AQ285" s="77">
        <v>1</v>
      </c>
      <c r="AR285" s="77">
        <v>0</v>
      </c>
      <c r="AS285" s="77">
        <v>1</v>
      </c>
      <c r="AT285" s="77">
        <v>0</v>
      </c>
      <c r="AU285" s="77">
        <v>0</v>
      </c>
      <c r="AV285" s="77">
        <v>6</v>
      </c>
      <c r="AW285" s="77">
        <v>11</v>
      </c>
      <c r="AX285"/>
      <c r="AY285"/>
      <c r="AZ285">
        <f t="shared" si="253"/>
        <v>11.75</v>
      </c>
      <c r="BA285">
        <f t="shared" si="254"/>
        <v>9</v>
      </c>
      <c r="BB285">
        <f t="shared" si="254"/>
        <v>4.25</v>
      </c>
      <c r="BC285">
        <f t="shared" si="254"/>
        <v>1.25</v>
      </c>
      <c r="BD285">
        <f t="shared" si="254"/>
        <v>0.5</v>
      </c>
      <c r="BE285">
        <f t="shared" si="254"/>
        <v>0.5</v>
      </c>
      <c r="BF285">
        <f t="shared" si="254"/>
        <v>0.25</v>
      </c>
      <c r="BG285">
        <f t="shared" si="254"/>
        <v>1.5</v>
      </c>
      <c r="BH285">
        <f t="shared" si="254"/>
        <v>5.75</v>
      </c>
      <c r="BI285">
        <f t="shared" si="255"/>
        <v>10.25</v>
      </c>
      <c r="BJ285"/>
      <c r="BL285" s="5">
        <v>27</v>
      </c>
      <c r="BM285" s="5">
        <v>22</v>
      </c>
      <c r="BN285" s="5">
        <v>7</v>
      </c>
      <c r="BO285" s="5">
        <v>3</v>
      </c>
      <c r="BP285" s="5">
        <v>2</v>
      </c>
      <c r="BQ285" s="5">
        <v>2</v>
      </c>
      <c r="BR285" s="5">
        <v>1</v>
      </c>
      <c r="BS285" s="5">
        <v>0</v>
      </c>
      <c r="BT285" s="5">
        <v>13</v>
      </c>
      <c r="BU285" s="5">
        <v>23</v>
      </c>
      <c r="BW285" t="s">
        <v>48</v>
      </c>
      <c r="BX285" s="5" t="s">
        <v>429</v>
      </c>
      <c r="BY285">
        <f t="shared" si="256"/>
        <v>27</v>
      </c>
      <c r="BZ285">
        <f t="shared" si="257"/>
        <v>0</v>
      </c>
      <c r="CA285" s="27">
        <f t="shared" si="258"/>
        <v>6.75</v>
      </c>
      <c r="CC285">
        <f t="shared" si="259"/>
        <v>1</v>
      </c>
      <c r="CD285">
        <f t="shared" si="259"/>
        <v>1</v>
      </c>
      <c r="CE285">
        <f t="shared" si="259"/>
        <v>1</v>
      </c>
      <c r="CF285">
        <f t="shared" si="259"/>
        <v>0</v>
      </c>
      <c r="CG285">
        <f t="shared" si="259"/>
        <v>0</v>
      </c>
      <c r="CH285">
        <f t="shared" si="259"/>
        <v>0</v>
      </c>
      <c r="CI285">
        <f t="shared" si="259"/>
        <v>0</v>
      </c>
      <c r="CJ285">
        <f t="shared" si="259"/>
        <v>0</v>
      </c>
      <c r="CK285">
        <f t="shared" si="259"/>
        <v>1</v>
      </c>
      <c r="CL285">
        <f t="shared" si="259"/>
        <v>1</v>
      </c>
      <c r="CM285" s="5" t="s">
        <v>395</v>
      </c>
      <c r="CO285">
        <f t="shared" si="260"/>
        <v>11.75</v>
      </c>
      <c r="CP285">
        <f t="shared" si="261"/>
        <v>0.25</v>
      </c>
      <c r="CQ285" s="27">
        <f t="shared" si="262"/>
        <v>3.125</v>
      </c>
      <c r="CR285"/>
      <c r="CS285">
        <f t="shared" si="263"/>
        <v>1</v>
      </c>
      <c r="CT285">
        <f t="shared" si="263"/>
        <v>1</v>
      </c>
      <c r="CU285">
        <f t="shared" si="263"/>
        <v>1</v>
      </c>
      <c r="CV285">
        <f t="shared" si="263"/>
        <v>0</v>
      </c>
      <c r="CW285">
        <f t="shared" si="263"/>
        <v>0</v>
      </c>
      <c r="CX285">
        <f t="shared" si="263"/>
        <v>0</v>
      </c>
      <c r="CY285">
        <f t="shared" si="263"/>
        <v>0</v>
      </c>
      <c r="CZ285">
        <f t="shared" si="263"/>
        <v>0</v>
      </c>
      <c r="DA285">
        <f t="shared" si="263"/>
        <v>1</v>
      </c>
      <c r="DB285">
        <f t="shared" si="263"/>
        <v>1</v>
      </c>
      <c r="DC285" s="8">
        <f t="shared" si="252"/>
        <v>5</v>
      </c>
      <c r="DD285" s="5" t="s">
        <v>395</v>
      </c>
      <c r="DE285" s="74">
        <v>475</v>
      </c>
      <c r="DF285" s="74"/>
      <c r="DG285" s="53"/>
      <c r="DH285" s="53"/>
      <c r="DI285" s="53"/>
      <c r="DJ285" s="53"/>
      <c r="DK285" s="53"/>
      <c r="DL285" s="53"/>
      <c r="DP285" s="53"/>
      <c r="DQ285" s="55"/>
    </row>
    <row r="286" spans="1:121" s="5" customFormat="1" ht="12.75">
      <c r="A286" s="53">
        <v>35</v>
      </c>
      <c r="B286" s="74">
        <v>475</v>
      </c>
      <c r="C286" t="s">
        <v>45</v>
      </c>
      <c r="D286" s="5" t="s">
        <v>382</v>
      </c>
      <c r="E286" s="77" t="s">
        <v>396</v>
      </c>
      <c r="F286" s="53">
        <v>1.8</v>
      </c>
      <c r="G286" s="53">
        <v>0.3</v>
      </c>
      <c r="H286" s="74">
        <v>94</v>
      </c>
      <c r="I286" s="74">
        <v>51</v>
      </c>
      <c r="J286" s="74"/>
      <c r="K286" s="77">
        <v>2.8</v>
      </c>
      <c r="L286" s="74">
        <v>1</v>
      </c>
      <c r="M286" s="77"/>
      <c r="N286" s="28">
        <f>(K286-K283)/K283</f>
        <v>-0.20000000000000004</v>
      </c>
      <c r="O286" s="5">
        <v>8</v>
      </c>
      <c r="P286" s="28">
        <f>(O286-O283)/O283</f>
        <v>-0.3333333333333333</v>
      </c>
      <c r="Q286" s="74">
        <v>1</v>
      </c>
      <c r="R286" s="12">
        <v>1</v>
      </c>
      <c r="S286" s="77">
        <v>23.9</v>
      </c>
      <c r="T286" s="28">
        <f>(S286-S283)/S283</f>
        <v>-0.05533596837944672</v>
      </c>
      <c r="W286" s="8">
        <v>0</v>
      </c>
      <c r="X286" s="8">
        <v>0</v>
      </c>
      <c r="Y286" s="8">
        <v>0</v>
      </c>
      <c r="Z286" s="8">
        <v>0</v>
      </c>
      <c r="AA286" s="77" t="s">
        <v>396</v>
      </c>
      <c r="AC286" s="77">
        <v>29</v>
      </c>
      <c r="AD286" s="77">
        <v>18</v>
      </c>
      <c r="AE286" s="77">
        <v>5</v>
      </c>
      <c r="AF286" s="77">
        <v>2</v>
      </c>
      <c r="AG286" s="77">
        <v>0</v>
      </c>
      <c r="AH286" s="77">
        <v>3</v>
      </c>
      <c r="AI286" s="77">
        <v>1</v>
      </c>
      <c r="AJ286" s="77">
        <v>0</v>
      </c>
      <c r="AK286" s="77">
        <v>17</v>
      </c>
      <c r="AL286" s="77">
        <v>19</v>
      </c>
      <c r="AN286" s="5">
        <v>8</v>
      </c>
      <c r="AO286" s="5">
        <v>5</v>
      </c>
      <c r="AP286" s="5">
        <v>1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4</v>
      </c>
      <c r="AW286" s="5">
        <v>5</v>
      </c>
      <c r="AX286"/>
      <c r="AY286"/>
      <c r="AZ286">
        <f t="shared" si="253"/>
        <v>6.5</v>
      </c>
      <c r="BA286">
        <f t="shared" si="254"/>
        <v>4.75</v>
      </c>
      <c r="BB286">
        <f t="shared" si="254"/>
        <v>1.75</v>
      </c>
      <c r="BC286">
        <f t="shared" si="254"/>
        <v>0.25</v>
      </c>
      <c r="BD286">
        <f t="shared" si="254"/>
        <v>0</v>
      </c>
      <c r="BE286">
        <f t="shared" si="254"/>
        <v>0</v>
      </c>
      <c r="BF286">
        <f t="shared" si="254"/>
        <v>0</v>
      </c>
      <c r="BG286">
        <f t="shared" si="254"/>
        <v>1</v>
      </c>
      <c r="BH286">
        <f t="shared" si="254"/>
        <v>3.25</v>
      </c>
      <c r="BI286">
        <f t="shared" si="255"/>
        <v>5.5</v>
      </c>
      <c r="BJ286"/>
      <c r="BL286" s="5">
        <v>31</v>
      </c>
      <c r="BM286" s="5">
        <v>19</v>
      </c>
      <c r="BN286" s="5">
        <v>5</v>
      </c>
      <c r="BO286" s="5">
        <v>2</v>
      </c>
      <c r="BP286" s="5">
        <v>0</v>
      </c>
      <c r="BQ286" s="5">
        <v>3</v>
      </c>
      <c r="BR286" s="5">
        <v>1</v>
      </c>
      <c r="BS286" s="5">
        <v>0</v>
      </c>
      <c r="BT286" s="5">
        <v>18</v>
      </c>
      <c r="BU286" s="5">
        <v>20</v>
      </c>
      <c r="BW286" t="s">
        <v>48</v>
      </c>
      <c r="BX286" s="5" t="s">
        <v>429</v>
      </c>
      <c r="BY286">
        <f t="shared" si="256"/>
        <v>31</v>
      </c>
      <c r="BZ286">
        <f t="shared" si="257"/>
        <v>0</v>
      </c>
      <c r="CA286" s="27">
        <f t="shared" si="258"/>
        <v>7.75</v>
      </c>
      <c r="CC286">
        <f t="shared" si="259"/>
        <v>1</v>
      </c>
      <c r="CD286">
        <f t="shared" si="259"/>
        <v>1</v>
      </c>
      <c r="CE286">
        <f t="shared" si="259"/>
        <v>0</v>
      </c>
      <c r="CF286">
        <f t="shared" si="259"/>
        <v>0</v>
      </c>
      <c r="CG286">
        <f t="shared" si="259"/>
        <v>0</v>
      </c>
      <c r="CH286">
        <f t="shared" si="259"/>
        <v>0</v>
      </c>
      <c r="CI286">
        <f t="shared" si="259"/>
        <v>0</v>
      </c>
      <c r="CJ286">
        <f t="shared" si="259"/>
        <v>0</v>
      </c>
      <c r="CK286">
        <f t="shared" si="259"/>
        <v>1</v>
      </c>
      <c r="CL286">
        <f t="shared" si="259"/>
        <v>1</v>
      </c>
      <c r="CM286" s="77" t="s">
        <v>396</v>
      </c>
      <c r="CO286">
        <f t="shared" si="260"/>
        <v>6.5</v>
      </c>
      <c r="CP286">
        <f t="shared" si="261"/>
        <v>0</v>
      </c>
      <c r="CQ286" s="27">
        <f t="shared" si="262"/>
        <v>1.625</v>
      </c>
      <c r="CR286"/>
      <c r="CS286">
        <f t="shared" si="263"/>
        <v>1</v>
      </c>
      <c r="CT286">
        <f t="shared" si="263"/>
        <v>1</v>
      </c>
      <c r="CU286">
        <f t="shared" si="263"/>
        <v>1</v>
      </c>
      <c r="CV286">
        <f t="shared" si="263"/>
        <v>0</v>
      </c>
      <c r="CW286">
        <f t="shared" si="263"/>
        <v>0</v>
      </c>
      <c r="CX286">
        <f t="shared" si="263"/>
        <v>0</v>
      </c>
      <c r="CY286">
        <f t="shared" si="263"/>
        <v>0</v>
      </c>
      <c r="CZ286">
        <f t="shared" si="263"/>
        <v>0</v>
      </c>
      <c r="DA286">
        <f t="shared" si="263"/>
        <v>1</v>
      </c>
      <c r="DB286">
        <f t="shared" si="263"/>
        <v>1</v>
      </c>
      <c r="DC286" s="8">
        <f t="shared" si="252"/>
        <v>5</v>
      </c>
      <c r="DD286" s="77" t="s">
        <v>396</v>
      </c>
      <c r="DE286" s="74">
        <v>475</v>
      </c>
      <c r="DF286" s="74"/>
      <c r="DG286" s="53"/>
      <c r="DH286" s="53"/>
      <c r="DI286" s="53"/>
      <c r="DJ286" s="53"/>
      <c r="DK286" s="53"/>
      <c r="DL286" s="53"/>
      <c r="DP286" s="53"/>
      <c r="DQ286" s="55"/>
    </row>
    <row r="287" spans="1:121" s="5" customFormat="1" ht="12.75">
      <c r="A287" s="53">
        <v>35</v>
      </c>
      <c r="B287" s="74">
        <v>475</v>
      </c>
      <c r="C287" t="s">
        <v>45</v>
      </c>
      <c r="D287" s="5" t="s">
        <v>384</v>
      </c>
      <c r="E287" s="5" t="s">
        <v>393</v>
      </c>
      <c r="F287" s="53">
        <v>2.5</v>
      </c>
      <c r="G287" s="53">
        <v>0.1</v>
      </c>
      <c r="H287" s="74">
        <v>171</v>
      </c>
      <c r="I287" s="74">
        <v>67</v>
      </c>
      <c r="J287" s="74"/>
      <c r="K287" s="77">
        <v>3.5</v>
      </c>
      <c r="L287" s="74">
        <v>1</v>
      </c>
      <c r="M287" s="77"/>
      <c r="N287" s="28">
        <f>(K287-K283)/K283</f>
        <v>0</v>
      </c>
      <c r="O287" s="5">
        <v>9</v>
      </c>
      <c r="P287" s="28">
        <f>(O287-O283)/O283</f>
        <v>-0.25</v>
      </c>
      <c r="Q287" s="74">
        <v>1</v>
      </c>
      <c r="R287" s="12">
        <v>1</v>
      </c>
      <c r="S287" s="77">
        <v>23.8</v>
      </c>
      <c r="T287" s="28">
        <f>(S287-S283)/S283</f>
        <v>-0.05928853754940711</v>
      </c>
      <c r="W287" s="8">
        <v>0</v>
      </c>
      <c r="X287" s="8">
        <v>0</v>
      </c>
      <c r="Y287" s="38" t="s">
        <v>195</v>
      </c>
      <c r="Z287" s="8">
        <v>0</v>
      </c>
      <c r="AA287" s="5" t="s">
        <v>393</v>
      </c>
      <c r="AC287" s="77">
        <v>46</v>
      </c>
      <c r="AD287" s="77">
        <v>41</v>
      </c>
      <c r="AE287" s="77">
        <v>8</v>
      </c>
      <c r="AF287" s="77">
        <v>3</v>
      </c>
      <c r="AG287" s="77">
        <v>2</v>
      </c>
      <c r="AH287" s="77">
        <v>4</v>
      </c>
      <c r="AI287" s="77">
        <v>4</v>
      </c>
      <c r="AJ287" s="77">
        <v>0</v>
      </c>
      <c r="AK287" s="77">
        <v>22</v>
      </c>
      <c r="AL287" s="77">
        <v>41</v>
      </c>
      <c r="AN287" s="77">
        <v>9</v>
      </c>
      <c r="AO287" s="77">
        <v>7</v>
      </c>
      <c r="AP287" s="77">
        <v>1</v>
      </c>
      <c r="AQ287" s="77">
        <v>0</v>
      </c>
      <c r="AR287" s="77">
        <v>0</v>
      </c>
      <c r="AS287" s="77">
        <v>0</v>
      </c>
      <c r="AT287" s="77">
        <v>0</v>
      </c>
      <c r="AU287" s="77">
        <v>0</v>
      </c>
      <c r="AV287" s="77">
        <v>4</v>
      </c>
      <c r="AW287" s="77">
        <v>8</v>
      </c>
      <c r="AX287"/>
      <c r="AY287"/>
      <c r="AZ287">
        <f t="shared" si="253"/>
        <v>8.25</v>
      </c>
      <c r="BA287">
        <f t="shared" si="254"/>
        <v>6</v>
      </c>
      <c r="BB287">
        <f t="shared" si="254"/>
        <v>2.25</v>
      </c>
      <c r="BC287">
        <f t="shared" si="254"/>
        <v>0.25</v>
      </c>
      <c r="BD287">
        <f t="shared" si="254"/>
        <v>0</v>
      </c>
      <c r="BE287">
        <f t="shared" si="254"/>
        <v>0</v>
      </c>
      <c r="BF287">
        <f t="shared" si="254"/>
        <v>0</v>
      </c>
      <c r="BG287">
        <f t="shared" si="254"/>
        <v>1</v>
      </c>
      <c r="BH287">
        <f t="shared" si="254"/>
        <v>4</v>
      </c>
      <c r="BI287">
        <f t="shared" si="255"/>
        <v>7.25</v>
      </c>
      <c r="BJ287"/>
      <c r="BL287" s="5">
        <v>27</v>
      </c>
      <c r="BM287" s="5">
        <v>24</v>
      </c>
      <c r="BN287" s="5">
        <v>5</v>
      </c>
      <c r="BO287" s="5">
        <v>2</v>
      </c>
      <c r="BP287" s="5">
        <v>1</v>
      </c>
      <c r="BQ287" s="5">
        <v>2</v>
      </c>
      <c r="BR287" s="5">
        <v>2</v>
      </c>
      <c r="BS287" s="5">
        <v>0</v>
      </c>
      <c r="BT287" s="5">
        <v>13</v>
      </c>
      <c r="BU287" s="5">
        <v>24</v>
      </c>
      <c r="BW287" t="s">
        <v>48</v>
      </c>
      <c r="BX287" s="5" t="s">
        <v>429</v>
      </c>
      <c r="BY287">
        <f t="shared" si="256"/>
        <v>27</v>
      </c>
      <c r="BZ287">
        <f t="shared" si="257"/>
        <v>0</v>
      </c>
      <c r="CA287" s="27">
        <f t="shared" si="258"/>
        <v>6.75</v>
      </c>
      <c r="CC287">
        <f t="shared" si="259"/>
        <v>1</v>
      </c>
      <c r="CD287">
        <f t="shared" si="259"/>
        <v>1</v>
      </c>
      <c r="CE287">
        <f t="shared" si="259"/>
        <v>0</v>
      </c>
      <c r="CF287">
        <f t="shared" si="259"/>
        <v>0</v>
      </c>
      <c r="CG287">
        <f t="shared" si="259"/>
        <v>0</v>
      </c>
      <c r="CH287">
        <f t="shared" si="259"/>
        <v>0</v>
      </c>
      <c r="CI287">
        <f t="shared" si="259"/>
        <v>0</v>
      </c>
      <c r="CJ287">
        <f t="shared" si="259"/>
        <v>0</v>
      </c>
      <c r="CK287">
        <f t="shared" si="259"/>
        <v>1</v>
      </c>
      <c r="CL287">
        <f t="shared" si="259"/>
        <v>1</v>
      </c>
      <c r="CM287" s="5" t="s">
        <v>393</v>
      </c>
      <c r="CO287">
        <f t="shared" si="260"/>
        <v>8.25</v>
      </c>
      <c r="CP287">
        <f t="shared" si="261"/>
        <v>0</v>
      </c>
      <c r="CQ287" s="27">
        <f t="shared" si="262"/>
        <v>2.0625</v>
      </c>
      <c r="CR287"/>
      <c r="CS287">
        <f t="shared" si="263"/>
        <v>1</v>
      </c>
      <c r="CT287">
        <f t="shared" si="263"/>
        <v>1</v>
      </c>
      <c r="CU287">
        <f t="shared" si="263"/>
        <v>1</v>
      </c>
      <c r="CV287">
        <f t="shared" si="263"/>
        <v>0</v>
      </c>
      <c r="CW287">
        <f t="shared" si="263"/>
        <v>0</v>
      </c>
      <c r="CX287">
        <f t="shared" si="263"/>
        <v>0</v>
      </c>
      <c r="CY287">
        <f t="shared" si="263"/>
        <v>0</v>
      </c>
      <c r="CZ287">
        <f t="shared" si="263"/>
        <v>0</v>
      </c>
      <c r="DA287">
        <f t="shared" si="263"/>
        <v>1</v>
      </c>
      <c r="DB287">
        <f t="shared" si="263"/>
        <v>1</v>
      </c>
      <c r="DC287" s="8">
        <f t="shared" si="252"/>
        <v>5</v>
      </c>
      <c r="DD287" s="5" t="s">
        <v>393</v>
      </c>
      <c r="DE287" s="74">
        <v>475</v>
      </c>
      <c r="DF287" s="74"/>
      <c r="DG287" s="53"/>
      <c r="DH287" s="53"/>
      <c r="DI287" s="53"/>
      <c r="DJ287" s="53"/>
      <c r="DK287" s="53"/>
      <c r="DL287" s="53"/>
      <c r="DP287" s="53"/>
      <c r="DQ287" s="55"/>
    </row>
    <row r="288" spans="1:121" s="5" customFormat="1" ht="12.75">
      <c r="A288" s="53">
        <v>35</v>
      </c>
      <c r="B288" s="74">
        <v>475</v>
      </c>
      <c r="C288" t="s">
        <v>45</v>
      </c>
      <c r="D288" s="5" t="s">
        <v>381</v>
      </c>
      <c r="E288" t="s">
        <v>394</v>
      </c>
      <c r="F288" s="74">
        <v>0.8</v>
      </c>
      <c r="G288" s="74">
        <v>0.1</v>
      </c>
      <c r="H288" s="74">
        <v>151</v>
      </c>
      <c r="I288" s="74">
        <v>41</v>
      </c>
      <c r="J288" s="74"/>
      <c r="K288" s="77">
        <v>5.3</v>
      </c>
      <c r="L288" s="74">
        <v>2</v>
      </c>
      <c r="M288" s="77"/>
      <c r="N288" s="28">
        <f>(K288-K283)/K283</f>
        <v>0.5142857142857142</v>
      </c>
      <c r="O288" s="5">
        <v>19</v>
      </c>
      <c r="P288" s="28">
        <f>(O288-O283)/O283</f>
        <v>0.5833333333333334</v>
      </c>
      <c r="Q288" s="74">
        <v>1</v>
      </c>
      <c r="R288" s="12">
        <v>1</v>
      </c>
      <c r="S288" s="77">
        <v>28.1</v>
      </c>
      <c r="T288" s="28">
        <f>(S288-S283)/S283</f>
        <v>0.11067193675889331</v>
      </c>
      <c r="W288" s="8">
        <v>0</v>
      </c>
      <c r="X288" s="8">
        <v>0</v>
      </c>
      <c r="Y288" s="5" t="s">
        <v>407</v>
      </c>
      <c r="Z288" s="8">
        <v>0</v>
      </c>
      <c r="AA288" t="s">
        <v>394</v>
      </c>
      <c r="AC288" s="77">
        <v>55</v>
      </c>
      <c r="AD288" s="77">
        <v>51</v>
      </c>
      <c r="AE288" s="77">
        <v>12</v>
      </c>
      <c r="AF288" s="77">
        <v>9</v>
      </c>
      <c r="AG288" s="77">
        <v>4</v>
      </c>
      <c r="AH288" s="77">
        <v>1</v>
      </c>
      <c r="AI288" s="77">
        <v>0</v>
      </c>
      <c r="AJ288" s="77">
        <v>0</v>
      </c>
      <c r="AK288" s="77">
        <v>9</v>
      </c>
      <c r="AL288" s="77">
        <v>10</v>
      </c>
      <c r="AN288" s="77">
        <v>19</v>
      </c>
      <c r="AO288" s="77">
        <v>17</v>
      </c>
      <c r="AP288" s="77">
        <v>4</v>
      </c>
      <c r="AQ288" s="77">
        <v>3</v>
      </c>
      <c r="AR288" s="77">
        <v>1</v>
      </c>
      <c r="AS288" s="77">
        <v>0</v>
      </c>
      <c r="AT288" s="77">
        <v>0</v>
      </c>
      <c r="AU288" s="77">
        <v>0</v>
      </c>
      <c r="AV288" s="77">
        <v>3</v>
      </c>
      <c r="AW288" s="77">
        <v>3</v>
      </c>
      <c r="AX288"/>
      <c r="AY288"/>
      <c r="AZ288">
        <f t="shared" si="253"/>
        <v>14.5</v>
      </c>
      <c r="BA288">
        <f t="shared" si="254"/>
        <v>14.25</v>
      </c>
      <c r="BB288">
        <f t="shared" si="254"/>
        <v>7</v>
      </c>
      <c r="BC288">
        <f t="shared" si="254"/>
        <v>2.75</v>
      </c>
      <c r="BD288">
        <f t="shared" si="254"/>
        <v>1.25</v>
      </c>
      <c r="BE288">
        <f t="shared" si="254"/>
        <v>0.25</v>
      </c>
      <c r="BF288">
        <f t="shared" si="254"/>
        <v>0</v>
      </c>
      <c r="BG288">
        <f t="shared" si="254"/>
        <v>0.75</v>
      </c>
      <c r="BH288">
        <f t="shared" si="254"/>
        <v>2.25</v>
      </c>
      <c r="BI288">
        <f t="shared" si="255"/>
        <v>7</v>
      </c>
      <c r="BJ288"/>
      <c r="BL288" s="5">
        <v>36</v>
      </c>
      <c r="BM288" s="5">
        <v>34</v>
      </c>
      <c r="BN288" s="5">
        <v>8</v>
      </c>
      <c r="BO288" s="5">
        <v>6</v>
      </c>
      <c r="BP288" s="5">
        <v>3</v>
      </c>
      <c r="BQ288" s="5">
        <v>1</v>
      </c>
      <c r="BR288" s="5">
        <v>0</v>
      </c>
      <c r="BS288" s="5">
        <v>0</v>
      </c>
      <c r="BT288" s="5">
        <v>6</v>
      </c>
      <c r="BU288" s="5">
        <v>7</v>
      </c>
      <c r="BW288" t="s">
        <v>48</v>
      </c>
      <c r="BX288" s="5" t="s">
        <v>429</v>
      </c>
      <c r="BY288">
        <f t="shared" si="256"/>
        <v>36</v>
      </c>
      <c r="BZ288">
        <f t="shared" si="257"/>
        <v>0</v>
      </c>
      <c r="CA288" s="27">
        <f t="shared" si="258"/>
        <v>9</v>
      </c>
      <c r="CC288">
        <f t="shared" si="259"/>
        <v>1</v>
      </c>
      <c r="CD288">
        <f t="shared" si="259"/>
        <v>1</v>
      </c>
      <c r="CE288">
        <f t="shared" si="259"/>
        <v>0</v>
      </c>
      <c r="CF288">
        <f t="shared" si="259"/>
        <v>0</v>
      </c>
      <c r="CG288">
        <f t="shared" si="259"/>
        <v>0</v>
      </c>
      <c r="CH288">
        <f t="shared" si="259"/>
        <v>0</v>
      </c>
      <c r="CI288">
        <f t="shared" si="259"/>
        <v>0</v>
      </c>
      <c r="CJ288">
        <f t="shared" si="259"/>
        <v>0</v>
      </c>
      <c r="CK288">
        <f t="shared" si="259"/>
        <v>0</v>
      </c>
      <c r="CL288">
        <f t="shared" si="259"/>
        <v>0</v>
      </c>
      <c r="CM288" t="s">
        <v>394</v>
      </c>
      <c r="CO288">
        <f t="shared" si="260"/>
        <v>14.5</v>
      </c>
      <c r="CP288">
        <f t="shared" si="261"/>
        <v>0</v>
      </c>
      <c r="CQ288" s="27">
        <f t="shared" si="262"/>
        <v>3.625</v>
      </c>
      <c r="CR288"/>
      <c r="CS288">
        <f t="shared" si="263"/>
        <v>1</v>
      </c>
      <c r="CT288">
        <f t="shared" si="263"/>
        <v>1</v>
      </c>
      <c r="CU288">
        <f t="shared" si="263"/>
        <v>1</v>
      </c>
      <c r="CV288">
        <f t="shared" si="263"/>
        <v>0</v>
      </c>
      <c r="CW288">
        <f t="shared" si="263"/>
        <v>0</v>
      </c>
      <c r="CX288">
        <f t="shared" si="263"/>
        <v>0</v>
      </c>
      <c r="CY288">
        <f t="shared" si="263"/>
        <v>0</v>
      </c>
      <c r="CZ288">
        <f t="shared" si="263"/>
        <v>0</v>
      </c>
      <c r="DA288">
        <f t="shared" si="263"/>
        <v>0</v>
      </c>
      <c r="DB288">
        <f t="shared" si="263"/>
        <v>1</v>
      </c>
      <c r="DC288" s="8">
        <f t="shared" si="252"/>
        <v>4</v>
      </c>
      <c r="DD288" t="s">
        <v>394</v>
      </c>
      <c r="DE288" s="74">
        <v>475</v>
      </c>
      <c r="DF288" s="74"/>
      <c r="DG288" s="53"/>
      <c r="DH288" s="53"/>
      <c r="DI288" s="53"/>
      <c r="DJ288" s="53"/>
      <c r="DK288" s="53"/>
      <c r="DL288" s="53"/>
      <c r="DP288" s="53"/>
      <c r="DQ288" s="55"/>
    </row>
    <row r="289" spans="1:121" s="5" customFormat="1" ht="12.75">
      <c r="A289" s="33"/>
      <c r="B289" s="33"/>
      <c r="C289" s="3"/>
      <c r="D289" s="3"/>
      <c r="E289" s="3"/>
      <c r="F289" s="33"/>
      <c r="G289" s="33"/>
      <c r="H289" s="33"/>
      <c r="I289" s="33"/>
      <c r="J289" s="33"/>
      <c r="K289" s="3"/>
      <c r="L289" s="33"/>
      <c r="M289" s="3"/>
      <c r="N289" s="88"/>
      <c r="O289" s="3" t="s">
        <v>51</v>
      </c>
      <c r="P289" s="88"/>
      <c r="Q289" s="33"/>
      <c r="R289" s="36"/>
      <c r="S289" s="3"/>
      <c r="T289" s="88"/>
      <c r="U289" s="3"/>
      <c r="V289" s="3"/>
      <c r="W289" s="3"/>
      <c r="X289" s="3"/>
      <c r="Y289" s="3"/>
      <c r="Z289" s="3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87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8" t="s">
        <v>51</v>
      </c>
      <c r="DD289" s="3"/>
      <c r="DE289" s="33"/>
      <c r="DF289" s="76"/>
      <c r="DG289" s="53"/>
      <c r="DH289" s="53"/>
      <c r="DI289" s="53"/>
      <c r="DJ289" s="53"/>
      <c r="DK289" s="53"/>
      <c r="DL289" s="53"/>
      <c r="DP289" s="53"/>
      <c r="DQ289" s="55"/>
    </row>
    <row r="290" spans="1:121" s="5" customFormat="1" ht="12.75">
      <c r="A290" s="53"/>
      <c r="B290" s="53"/>
      <c r="F290" s="53"/>
      <c r="G290" s="53"/>
      <c r="H290" s="53"/>
      <c r="I290" s="53"/>
      <c r="J290" s="53"/>
      <c r="L290" s="53"/>
      <c r="N290" s="11"/>
      <c r="O290" s="5" t="s">
        <v>51</v>
      </c>
      <c r="P290" s="11"/>
      <c r="Q290" s="53"/>
      <c r="R290" s="57"/>
      <c r="T290" s="11"/>
      <c r="Z290" s="53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CA290" s="90"/>
      <c r="DC290" s="8" t="s">
        <v>51</v>
      </c>
      <c r="DE290" s="53"/>
      <c r="DF290" s="74"/>
      <c r="DG290" s="53"/>
      <c r="DH290" s="53"/>
      <c r="DI290" s="53"/>
      <c r="DJ290" s="53"/>
      <c r="DK290" s="53"/>
      <c r="DL290" s="53"/>
      <c r="DP290" s="53"/>
      <c r="DQ290" s="55"/>
    </row>
    <row r="291" spans="1:121" s="5" customFormat="1" ht="12.75">
      <c r="A291" s="53">
        <v>36</v>
      </c>
      <c r="B291" s="53">
        <v>476</v>
      </c>
      <c r="C291" t="s">
        <v>45</v>
      </c>
      <c r="D291" s="5" t="s">
        <v>385</v>
      </c>
      <c r="E291" t="s">
        <v>47</v>
      </c>
      <c r="F291" s="53">
        <v>21.9</v>
      </c>
      <c r="G291" s="53">
        <v>0.1</v>
      </c>
      <c r="H291" s="74">
        <v>481</v>
      </c>
      <c r="I291" s="74">
        <v>60</v>
      </c>
      <c r="J291" s="74"/>
      <c r="K291" s="77">
        <v>12.7</v>
      </c>
      <c r="L291" s="74">
        <v>2</v>
      </c>
      <c r="M291" s="23">
        <f>(K291-F291)/F291</f>
        <v>-0.4200913242009132</v>
      </c>
      <c r="N291" s="91"/>
      <c r="O291" s="5">
        <v>30</v>
      </c>
      <c r="P291" s="11"/>
      <c r="Q291" s="74">
        <v>1</v>
      </c>
      <c r="R291" s="92"/>
      <c r="S291" s="77">
        <v>9.4</v>
      </c>
      <c r="T291" s="91"/>
      <c r="Z291" s="53"/>
      <c r="AA291" t="s">
        <v>47</v>
      </c>
      <c r="AC291" s="5">
        <v>34</v>
      </c>
      <c r="AD291" s="5">
        <v>112</v>
      </c>
      <c r="AE291" s="5">
        <v>94</v>
      </c>
      <c r="AF291" s="5">
        <v>58</v>
      </c>
      <c r="AG291" s="5">
        <v>47</v>
      </c>
      <c r="AH291" s="5">
        <v>42</v>
      </c>
      <c r="AI291" s="5">
        <v>29</v>
      </c>
      <c r="AJ291" s="5">
        <v>34</v>
      </c>
      <c r="AK291" s="5">
        <v>19</v>
      </c>
      <c r="AL291" s="5">
        <v>12</v>
      </c>
      <c r="AN291" s="77">
        <v>9</v>
      </c>
      <c r="AO291" s="77">
        <v>30</v>
      </c>
      <c r="AP291" s="77">
        <v>25</v>
      </c>
      <c r="AQ291" s="77">
        <v>16</v>
      </c>
      <c r="AR291" s="77">
        <v>12</v>
      </c>
      <c r="AS291" s="77">
        <v>11</v>
      </c>
      <c r="AT291" s="77">
        <v>8</v>
      </c>
      <c r="AU291" s="77">
        <v>9</v>
      </c>
      <c r="AV291" s="77">
        <v>5</v>
      </c>
      <c r="AW291" s="77">
        <v>3</v>
      </c>
      <c r="AX291"/>
      <c r="AY291"/>
      <c r="AZ291">
        <f aca="true" t="shared" si="264" ref="AZ291:AZ300">(AW291+2*AN291+AO291)/4</f>
        <v>12.75</v>
      </c>
      <c r="BA291">
        <f aca="true" t="shared" si="265" ref="BA291:BH300">(AN291+2*AO291+AP291)/4</f>
        <v>23.5</v>
      </c>
      <c r="BB291">
        <f t="shared" si="265"/>
        <v>24</v>
      </c>
      <c r="BC291">
        <f t="shared" si="265"/>
        <v>17.25</v>
      </c>
      <c r="BD291">
        <f t="shared" si="265"/>
        <v>12.75</v>
      </c>
      <c r="BE291">
        <f t="shared" si="265"/>
        <v>10.5</v>
      </c>
      <c r="BF291">
        <f t="shared" si="265"/>
        <v>9</v>
      </c>
      <c r="BG291">
        <f t="shared" si="265"/>
        <v>7.75</v>
      </c>
      <c r="BH291">
        <f t="shared" si="265"/>
        <v>5.5</v>
      </c>
      <c r="BI291">
        <f aca="true" t="shared" si="266" ref="BI291:BI300">(AV291+2*AW291+AN291)/4</f>
        <v>5</v>
      </c>
      <c r="BJ291"/>
      <c r="BL291" s="5">
        <v>7</v>
      </c>
      <c r="BM291" s="5">
        <v>23</v>
      </c>
      <c r="BN291" s="5">
        <v>20</v>
      </c>
      <c r="BO291" s="5">
        <v>12</v>
      </c>
      <c r="BP291" s="5">
        <v>10</v>
      </c>
      <c r="BQ291" s="5">
        <v>9</v>
      </c>
      <c r="BR291" s="5">
        <v>6</v>
      </c>
      <c r="BS291" s="5">
        <v>7</v>
      </c>
      <c r="BT291" s="5">
        <v>4</v>
      </c>
      <c r="BU291" s="5">
        <v>2</v>
      </c>
      <c r="BW291" t="s">
        <v>48</v>
      </c>
      <c r="BX291" s="5" t="s">
        <v>429</v>
      </c>
      <c r="BY291">
        <f aca="true" t="shared" si="267" ref="BY291:BY300">MAX(BL291:BU291)</f>
        <v>23</v>
      </c>
      <c r="BZ291">
        <f aca="true" t="shared" si="268" ref="BZ291:BZ300">MIN(BL291:BU291)</f>
        <v>2</v>
      </c>
      <c r="CA291" s="27">
        <f aca="true" t="shared" si="269" ref="CA291:CA300">(BY291-BZ291)/4+BZ291</f>
        <v>7.25</v>
      </c>
      <c r="CC291">
        <f aca="true" t="shared" si="270" ref="CC291:CL300">IF(BL291&gt;$CA291,1,0)</f>
        <v>0</v>
      </c>
      <c r="CD291">
        <f t="shared" si="270"/>
        <v>1</v>
      </c>
      <c r="CE291">
        <f t="shared" si="270"/>
        <v>1</v>
      </c>
      <c r="CF291">
        <f t="shared" si="270"/>
        <v>1</v>
      </c>
      <c r="CG291">
        <f t="shared" si="270"/>
        <v>1</v>
      </c>
      <c r="CH291">
        <f t="shared" si="270"/>
        <v>1</v>
      </c>
      <c r="CI291">
        <f t="shared" si="270"/>
        <v>0</v>
      </c>
      <c r="CJ291">
        <f t="shared" si="270"/>
        <v>0</v>
      </c>
      <c r="CK291">
        <f t="shared" si="270"/>
        <v>0</v>
      </c>
      <c r="CL291">
        <f t="shared" si="270"/>
        <v>0</v>
      </c>
      <c r="CM291" t="s">
        <v>47</v>
      </c>
      <c r="DC291" s="8" t="s">
        <v>51</v>
      </c>
      <c r="DD291" t="s">
        <v>47</v>
      </c>
      <c r="DE291" s="53">
        <v>476</v>
      </c>
      <c r="DF291" s="74"/>
      <c r="DG291" s="53"/>
      <c r="DH291" s="53"/>
      <c r="DI291" s="53"/>
      <c r="DJ291" s="53"/>
      <c r="DK291" s="53"/>
      <c r="DL291" s="53"/>
      <c r="DP291" s="53"/>
      <c r="DQ291" s="55"/>
    </row>
    <row r="292" spans="1:121" s="5" customFormat="1" ht="12.75">
      <c r="A292" s="53">
        <v>36</v>
      </c>
      <c r="B292" s="53">
        <v>476</v>
      </c>
      <c r="C292" t="s">
        <v>45</v>
      </c>
      <c r="D292" s="5" t="s">
        <v>386</v>
      </c>
      <c r="E292" t="s">
        <v>47</v>
      </c>
      <c r="F292" s="53">
        <v>21</v>
      </c>
      <c r="G292" s="53">
        <v>0.3</v>
      </c>
      <c r="H292" s="74">
        <v>745</v>
      </c>
      <c r="I292" s="74">
        <v>78</v>
      </c>
      <c r="J292" s="74"/>
      <c r="K292" s="77">
        <v>14.6</v>
      </c>
      <c r="L292" s="74">
        <v>3</v>
      </c>
      <c r="M292" s="23">
        <f>(K292-F292)/F292</f>
        <v>-0.3047619047619048</v>
      </c>
      <c r="N292" s="91"/>
      <c r="O292" s="5">
        <v>31</v>
      </c>
      <c r="P292" s="11"/>
      <c r="Q292" s="74">
        <v>1</v>
      </c>
      <c r="R292" s="92"/>
      <c r="S292" s="77">
        <v>11.8</v>
      </c>
      <c r="T292" s="91"/>
      <c r="Z292" s="53"/>
      <c r="AA292" t="s">
        <v>47</v>
      </c>
      <c r="AC292" s="77">
        <v>61</v>
      </c>
      <c r="AD292" s="77">
        <v>164</v>
      </c>
      <c r="AE292" s="77">
        <v>118</v>
      </c>
      <c r="AF292" s="77">
        <v>102</v>
      </c>
      <c r="AG292" s="77">
        <v>60</v>
      </c>
      <c r="AH292" s="77">
        <v>67</v>
      </c>
      <c r="AI292" s="77">
        <v>54</v>
      </c>
      <c r="AJ292" s="77">
        <v>53</v>
      </c>
      <c r="AK292" s="77">
        <v>38</v>
      </c>
      <c r="AL292" s="77">
        <v>28</v>
      </c>
      <c r="AN292" s="5">
        <v>11</v>
      </c>
      <c r="AO292" s="5">
        <v>31</v>
      </c>
      <c r="AP292" s="5">
        <v>23</v>
      </c>
      <c r="AQ292" s="5">
        <v>20</v>
      </c>
      <c r="AR292" s="5">
        <v>12</v>
      </c>
      <c r="AS292" s="5">
        <v>13</v>
      </c>
      <c r="AT292" s="5">
        <v>10</v>
      </c>
      <c r="AU292" s="5">
        <v>10</v>
      </c>
      <c r="AV292" s="5">
        <v>7</v>
      </c>
      <c r="AW292" s="5">
        <v>5</v>
      </c>
      <c r="AX292"/>
      <c r="AY292"/>
      <c r="AZ292">
        <f t="shared" si="264"/>
        <v>14.5</v>
      </c>
      <c r="BA292">
        <f t="shared" si="265"/>
        <v>24</v>
      </c>
      <c r="BB292">
        <f t="shared" si="265"/>
        <v>24.25</v>
      </c>
      <c r="BC292">
        <f t="shared" si="265"/>
        <v>18.75</v>
      </c>
      <c r="BD292">
        <f t="shared" si="265"/>
        <v>14.25</v>
      </c>
      <c r="BE292">
        <f t="shared" si="265"/>
        <v>12</v>
      </c>
      <c r="BF292">
        <f t="shared" si="265"/>
        <v>10.75</v>
      </c>
      <c r="BG292">
        <f t="shared" si="265"/>
        <v>9.25</v>
      </c>
      <c r="BH292">
        <f t="shared" si="265"/>
        <v>7.25</v>
      </c>
      <c r="BI292">
        <f t="shared" si="266"/>
        <v>7</v>
      </c>
      <c r="BJ292"/>
      <c r="BL292" s="5">
        <v>8</v>
      </c>
      <c r="BM292" s="5">
        <v>22</v>
      </c>
      <c r="BN292" s="5">
        <v>16</v>
      </c>
      <c r="BO292" s="5">
        <v>14</v>
      </c>
      <c r="BP292" s="5">
        <v>8</v>
      </c>
      <c r="BQ292" s="5">
        <v>9</v>
      </c>
      <c r="BR292" s="5">
        <v>7</v>
      </c>
      <c r="BS292" s="5">
        <v>7</v>
      </c>
      <c r="BT292" s="5">
        <v>5</v>
      </c>
      <c r="BU292" s="5">
        <v>4</v>
      </c>
      <c r="BW292" t="s">
        <v>48</v>
      </c>
      <c r="BX292" s="5" t="s">
        <v>429</v>
      </c>
      <c r="BY292">
        <f t="shared" si="267"/>
        <v>22</v>
      </c>
      <c r="BZ292">
        <f t="shared" si="268"/>
        <v>4</v>
      </c>
      <c r="CA292" s="27">
        <f t="shared" si="269"/>
        <v>8.5</v>
      </c>
      <c r="CC292">
        <f t="shared" si="270"/>
        <v>0</v>
      </c>
      <c r="CD292">
        <f t="shared" si="270"/>
        <v>1</v>
      </c>
      <c r="CE292">
        <f t="shared" si="270"/>
        <v>1</v>
      </c>
      <c r="CF292">
        <f t="shared" si="270"/>
        <v>1</v>
      </c>
      <c r="CG292">
        <f t="shared" si="270"/>
        <v>0</v>
      </c>
      <c r="CH292">
        <f t="shared" si="270"/>
        <v>1</v>
      </c>
      <c r="CI292">
        <f t="shared" si="270"/>
        <v>0</v>
      </c>
      <c r="CJ292">
        <f t="shared" si="270"/>
        <v>0</v>
      </c>
      <c r="CK292">
        <f t="shared" si="270"/>
        <v>0</v>
      </c>
      <c r="CL292">
        <f t="shared" si="270"/>
        <v>0</v>
      </c>
      <c r="CM292" t="s">
        <v>47</v>
      </c>
      <c r="DC292" s="8" t="s">
        <v>51</v>
      </c>
      <c r="DD292" t="s">
        <v>47</v>
      </c>
      <c r="DE292" s="53">
        <v>476</v>
      </c>
      <c r="DF292" s="74"/>
      <c r="DG292" s="53"/>
      <c r="DH292" s="53"/>
      <c r="DI292" s="53"/>
      <c r="DJ292" s="53"/>
      <c r="DK292" s="53"/>
      <c r="DL292" s="53"/>
      <c r="DP292" s="53"/>
      <c r="DQ292" s="55"/>
    </row>
    <row r="293" spans="1:121" s="5" customFormat="1" ht="12.75">
      <c r="A293" s="53">
        <v>36</v>
      </c>
      <c r="B293" s="74">
        <v>476</v>
      </c>
      <c r="C293" t="s">
        <v>45</v>
      </c>
      <c r="D293" s="5" t="s">
        <v>387</v>
      </c>
      <c r="E293" t="s">
        <v>47</v>
      </c>
      <c r="F293" s="53">
        <v>21</v>
      </c>
      <c r="G293" s="53">
        <v>0.2</v>
      </c>
      <c r="H293" s="74">
        <v>523</v>
      </c>
      <c r="I293" s="74">
        <v>62</v>
      </c>
      <c r="J293" s="74"/>
      <c r="K293" s="77">
        <v>13.9</v>
      </c>
      <c r="L293" s="74">
        <v>2</v>
      </c>
      <c r="M293" s="23">
        <f>(K293-F293)/F293</f>
        <v>-0.33809523809523806</v>
      </c>
      <c r="N293" s="91"/>
      <c r="O293" s="5">
        <v>28</v>
      </c>
      <c r="P293" s="11"/>
      <c r="Q293" s="74">
        <v>1</v>
      </c>
      <c r="R293" s="92"/>
      <c r="S293" s="77">
        <v>14.7</v>
      </c>
      <c r="T293" s="91"/>
      <c r="Z293" s="53"/>
      <c r="AA293" t="s">
        <v>47</v>
      </c>
      <c r="AC293" s="77">
        <v>39</v>
      </c>
      <c r="AD293" s="77">
        <v>112</v>
      </c>
      <c r="AE293" s="77">
        <v>98</v>
      </c>
      <c r="AF293" s="77">
        <v>63</v>
      </c>
      <c r="AG293" s="77">
        <v>45</v>
      </c>
      <c r="AH293" s="77">
        <v>53</v>
      </c>
      <c r="AI293" s="77">
        <v>37</v>
      </c>
      <c r="AJ293" s="77">
        <v>34</v>
      </c>
      <c r="AK293" s="77">
        <v>16</v>
      </c>
      <c r="AL293" s="77">
        <v>26</v>
      </c>
      <c r="AN293" s="77">
        <v>9</v>
      </c>
      <c r="AO293" s="77">
        <v>28</v>
      </c>
      <c r="AP293" s="77">
        <v>25</v>
      </c>
      <c r="AQ293" s="77">
        <v>16</v>
      </c>
      <c r="AR293" s="77">
        <v>12</v>
      </c>
      <c r="AS293" s="77">
        <v>13</v>
      </c>
      <c r="AT293" s="77">
        <v>10</v>
      </c>
      <c r="AU293" s="77">
        <v>8</v>
      </c>
      <c r="AV293" s="77">
        <v>3</v>
      </c>
      <c r="AW293" s="77">
        <v>7</v>
      </c>
      <c r="AX293"/>
      <c r="AY293"/>
      <c r="AZ293">
        <f t="shared" si="264"/>
        <v>13.25</v>
      </c>
      <c r="BA293">
        <f t="shared" si="265"/>
        <v>22.5</v>
      </c>
      <c r="BB293">
        <f t="shared" si="265"/>
        <v>23.5</v>
      </c>
      <c r="BC293">
        <f t="shared" si="265"/>
        <v>17.25</v>
      </c>
      <c r="BD293">
        <f t="shared" si="265"/>
        <v>13.25</v>
      </c>
      <c r="BE293">
        <f t="shared" si="265"/>
        <v>12</v>
      </c>
      <c r="BF293">
        <f t="shared" si="265"/>
        <v>10.25</v>
      </c>
      <c r="BG293">
        <f t="shared" si="265"/>
        <v>7.25</v>
      </c>
      <c r="BH293">
        <f t="shared" si="265"/>
        <v>5.25</v>
      </c>
      <c r="BI293">
        <f t="shared" si="266"/>
        <v>6.5</v>
      </c>
      <c r="BJ293"/>
      <c r="BL293" s="5">
        <v>7</v>
      </c>
      <c r="BM293" s="5">
        <v>21</v>
      </c>
      <c r="BN293" s="5">
        <v>19</v>
      </c>
      <c r="BO293" s="5">
        <v>12</v>
      </c>
      <c r="BP293" s="5">
        <v>9</v>
      </c>
      <c r="BQ293" s="5">
        <v>10</v>
      </c>
      <c r="BR293" s="5">
        <v>7</v>
      </c>
      <c r="BS293" s="5">
        <v>7</v>
      </c>
      <c r="BT293" s="5">
        <v>3</v>
      </c>
      <c r="BU293" s="5">
        <v>5</v>
      </c>
      <c r="BW293" t="s">
        <v>48</v>
      </c>
      <c r="BX293" s="5" t="s">
        <v>429</v>
      </c>
      <c r="BY293">
        <f t="shared" si="267"/>
        <v>21</v>
      </c>
      <c r="BZ293">
        <f t="shared" si="268"/>
        <v>3</v>
      </c>
      <c r="CA293" s="27">
        <f t="shared" si="269"/>
        <v>7.5</v>
      </c>
      <c r="CC293">
        <f t="shared" si="270"/>
        <v>0</v>
      </c>
      <c r="CD293">
        <f t="shared" si="270"/>
        <v>1</v>
      </c>
      <c r="CE293">
        <f t="shared" si="270"/>
        <v>1</v>
      </c>
      <c r="CF293">
        <f t="shared" si="270"/>
        <v>1</v>
      </c>
      <c r="CG293">
        <f t="shared" si="270"/>
        <v>1</v>
      </c>
      <c r="CH293">
        <f t="shared" si="270"/>
        <v>1</v>
      </c>
      <c r="CI293">
        <f t="shared" si="270"/>
        <v>0</v>
      </c>
      <c r="CJ293">
        <f t="shared" si="270"/>
        <v>0</v>
      </c>
      <c r="CK293">
        <f t="shared" si="270"/>
        <v>0</v>
      </c>
      <c r="CL293">
        <f t="shared" si="270"/>
        <v>0</v>
      </c>
      <c r="CM293" t="s">
        <v>47</v>
      </c>
      <c r="DC293" s="8" t="s">
        <v>51</v>
      </c>
      <c r="DD293" t="s">
        <v>47</v>
      </c>
      <c r="DE293" s="74">
        <v>476</v>
      </c>
      <c r="DF293" s="74"/>
      <c r="DG293" s="53"/>
      <c r="DH293" s="53"/>
      <c r="DI293" s="53"/>
      <c r="DJ293" s="53"/>
      <c r="DK293" s="53"/>
      <c r="DL293" s="53"/>
      <c r="DP293" s="53"/>
      <c r="DQ293" s="55"/>
    </row>
    <row r="294" spans="1:121" s="5" customFormat="1" ht="12.75">
      <c r="A294" s="53">
        <v>36</v>
      </c>
      <c r="B294" s="74">
        <v>476</v>
      </c>
      <c r="C294" t="s">
        <v>45</v>
      </c>
      <c r="D294" s="5" t="s">
        <v>388</v>
      </c>
      <c r="E294" t="s">
        <v>47</v>
      </c>
      <c r="F294" s="53">
        <v>22.4</v>
      </c>
      <c r="G294" s="53">
        <v>0.3</v>
      </c>
      <c r="H294" s="74">
        <v>450</v>
      </c>
      <c r="I294" s="74">
        <v>56</v>
      </c>
      <c r="J294" s="74"/>
      <c r="K294" s="77">
        <v>15.8</v>
      </c>
      <c r="L294" s="74">
        <v>6</v>
      </c>
      <c r="M294" s="23">
        <f>(K294-F294)/F294</f>
        <v>-0.29464285714285704</v>
      </c>
      <c r="N294" s="91"/>
      <c r="O294" s="5">
        <v>31</v>
      </c>
      <c r="P294" s="11"/>
      <c r="Q294" s="74">
        <v>2</v>
      </c>
      <c r="R294" s="92"/>
      <c r="S294" s="77">
        <v>14.7</v>
      </c>
      <c r="T294" s="91"/>
      <c r="Z294" s="53"/>
      <c r="AA294" t="s">
        <v>47</v>
      </c>
      <c r="AC294" s="77">
        <v>33</v>
      </c>
      <c r="AD294" s="77">
        <v>78</v>
      </c>
      <c r="AE294" s="77">
        <v>89</v>
      </c>
      <c r="AF294" s="77">
        <v>78</v>
      </c>
      <c r="AG294" s="77">
        <v>45</v>
      </c>
      <c r="AH294" s="77">
        <v>39</v>
      </c>
      <c r="AI294" s="77">
        <v>32</v>
      </c>
      <c r="AJ294" s="77">
        <v>24</v>
      </c>
      <c r="AK294" s="77">
        <v>12</v>
      </c>
      <c r="AL294" s="77">
        <v>20</v>
      </c>
      <c r="AN294" s="5">
        <v>10</v>
      </c>
      <c r="AO294" s="5">
        <v>25</v>
      </c>
      <c r="AP294" s="5">
        <v>31</v>
      </c>
      <c r="AQ294" s="5">
        <v>28</v>
      </c>
      <c r="AR294" s="5">
        <v>16</v>
      </c>
      <c r="AS294" s="5">
        <v>13</v>
      </c>
      <c r="AT294" s="5">
        <v>11</v>
      </c>
      <c r="AU294" s="5">
        <v>8</v>
      </c>
      <c r="AV294" s="5">
        <v>4</v>
      </c>
      <c r="AW294" s="5">
        <v>7</v>
      </c>
      <c r="AX294"/>
      <c r="AY294"/>
      <c r="AZ294">
        <f t="shared" si="264"/>
        <v>13</v>
      </c>
      <c r="BA294">
        <f t="shared" si="265"/>
        <v>22.75</v>
      </c>
      <c r="BB294">
        <f t="shared" si="265"/>
        <v>28.75</v>
      </c>
      <c r="BC294">
        <f t="shared" si="265"/>
        <v>25.75</v>
      </c>
      <c r="BD294">
        <f t="shared" si="265"/>
        <v>18.25</v>
      </c>
      <c r="BE294">
        <f t="shared" si="265"/>
        <v>13.25</v>
      </c>
      <c r="BF294">
        <f t="shared" si="265"/>
        <v>10.75</v>
      </c>
      <c r="BG294">
        <f t="shared" si="265"/>
        <v>7.75</v>
      </c>
      <c r="BH294">
        <f t="shared" si="265"/>
        <v>5.75</v>
      </c>
      <c r="BI294">
        <f t="shared" si="266"/>
        <v>7</v>
      </c>
      <c r="BJ294"/>
      <c r="BL294" s="5">
        <v>7</v>
      </c>
      <c r="BM294" s="5">
        <v>17</v>
      </c>
      <c r="BN294" s="5">
        <v>20</v>
      </c>
      <c r="BO294" s="5">
        <v>17</v>
      </c>
      <c r="BP294" s="5">
        <v>10</v>
      </c>
      <c r="BQ294" s="5">
        <v>9</v>
      </c>
      <c r="BR294" s="5">
        <v>7</v>
      </c>
      <c r="BS294" s="5">
        <v>5</v>
      </c>
      <c r="BT294" s="5">
        <v>3</v>
      </c>
      <c r="BU294" s="5">
        <v>4</v>
      </c>
      <c r="BW294" t="s">
        <v>48</v>
      </c>
      <c r="BX294" s="5" t="s">
        <v>429</v>
      </c>
      <c r="BY294">
        <f t="shared" si="267"/>
        <v>20</v>
      </c>
      <c r="BZ294">
        <f t="shared" si="268"/>
        <v>3</v>
      </c>
      <c r="CA294" s="27">
        <f t="shared" si="269"/>
        <v>7.25</v>
      </c>
      <c r="CC294">
        <f t="shared" si="270"/>
        <v>0</v>
      </c>
      <c r="CD294">
        <f t="shared" si="270"/>
        <v>1</v>
      </c>
      <c r="CE294">
        <f t="shared" si="270"/>
        <v>1</v>
      </c>
      <c r="CF294">
        <f t="shared" si="270"/>
        <v>1</v>
      </c>
      <c r="CG294">
        <f t="shared" si="270"/>
        <v>1</v>
      </c>
      <c r="CH294">
        <f t="shared" si="270"/>
        <v>1</v>
      </c>
      <c r="CI294">
        <f t="shared" si="270"/>
        <v>0</v>
      </c>
      <c r="CJ294">
        <f t="shared" si="270"/>
        <v>0</v>
      </c>
      <c r="CK294">
        <f t="shared" si="270"/>
        <v>0</v>
      </c>
      <c r="CL294">
        <f t="shared" si="270"/>
        <v>0</v>
      </c>
      <c r="CM294" t="s">
        <v>47</v>
      </c>
      <c r="DC294" s="8">
        <v>476</v>
      </c>
      <c r="DD294" t="s">
        <v>47</v>
      </c>
      <c r="DE294" s="74">
        <v>476</v>
      </c>
      <c r="DF294" s="74"/>
      <c r="DG294" s="53"/>
      <c r="DH294" s="53"/>
      <c r="DI294" s="53"/>
      <c r="DJ294" s="53"/>
      <c r="DK294" s="53"/>
      <c r="DL294" s="53"/>
      <c r="DP294" s="53"/>
      <c r="DQ294" s="55"/>
    </row>
    <row r="295" spans="1:121" s="5" customFormat="1" ht="12.75">
      <c r="A295" s="53">
        <v>36</v>
      </c>
      <c r="B295" s="8">
        <v>476</v>
      </c>
      <c r="C295" t="s">
        <v>45</v>
      </c>
      <c r="D295" t="s">
        <v>110</v>
      </c>
      <c r="E295" t="s">
        <v>47</v>
      </c>
      <c r="F295" s="8">
        <v>22.2</v>
      </c>
      <c r="G295" s="8">
        <v>0.2</v>
      </c>
      <c r="H295" s="8">
        <v>664</v>
      </c>
      <c r="I295" s="8">
        <v>64</v>
      </c>
      <c r="J295" s="8"/>
      <c r="K295">
        <v>15.7</v>
      </c>
      <c r="L295" s="8">
        <v>2</v>
      </c>
      <c r="M295" s="23">
        <f>(K295-F295)/F295</f>
        <v>-0.2927927927927928</v>
      </c>
      <c r="N295" s="40"/>
      <c r="O295">
        <v>33</v>
      </c>
      <c r="P295" s="40"/>
      <c r="Q295" s="8">
        <v>2</v>
      </c>
      <c r="R295" s="12"/>
      <c r="S295">
        <v>13</v>
      </c>
      <c r="T295" s="40"/>
      <c r="U295"/>
      <c r="V295"/>
      <c r="W295"/>
      <c r="X295"/>
      <c r="Y295"/>
      <c r="Z295" s="8"/>
      <c r="AA295" t="s">
        <v>47</v>
      </c>
      <c r="AB295"/>
      <c r="AC295">
        <v>81</v>
      </c>
      <c r="AD295">
        <v>142</v>
      </c>
      <c r="AE295">
        <v>106</v>
      </c>
      <c r="AF295">
        <v>79</v>
      </c>
      <c r="AG295">
        <v>60</v>
      </c>
      <c r="AH295">
        <v>40</v>
      </c>
      <c r="AI295">
        <v>42</v>
      </c>
      <c r="AJ295">
        <v>30</v>
      </c>
      <c r="AK295">
        <v>23</v>
      </c>
      <c r="AL295">
        <v>61</v>
      </c>
      <c r="AM295"/>
      <c r="AN295">
        <v>19</v>
      </c>
      <c r="AO295">
        <v>33</v>
      </c>
      <c r="AP295">
        <v>25</v>
      </c>
      <c r="AQ295">
        <v>18</v>
      </c>
      <c r="AR295">
        <v>14</v>
      </c>
      <c r="AS295">
        <v>9</v>
      </c>
      <c r="AT295">
        <v>10</v>
      </c>
      <c r="AU295">
        <v>7</v>
      </c>
      <c r="AV295">
        <v>5</v>
      </c>
      <c r="AW295">
        <v>14</v>
      </c>
      <c r="AX295"/>
      <c r="AY295"/>
      <c r="AZ295">
        <f t="shared" si="264"/>
        <v>21.25</v>
      </c>
      <c r="BA295">
        <f t="shared" si="265"/>
        <v>27.5</v>
      </c>
      <c r="BB295">
        <f t="shared" si="265"/>
        <v>25.25</v>
      </c>
      <c r="BC295">
        <f t="shared" si="265"/>
        <v>18.75</v>
      </c>
      <c r="BD295">
        <f t="shared" si="265"/>
        <v>13.75</v>
      </c>
      <c r="BE295">
        <f t="shared" si="265"/>
        <v>10.5</v>
      </c>
      <c r="BF295">
        <f t="shared" si="265"/>
        <v>9</v>
      </c>
      <c r="BG295">
        <f t="shared" si="265"/>
        <v>7.25</v>
      </c>
      <c r="BH295">
        <f t="shared" si="265"/>
        <v>7.75</v>
      </c>
      <c r="BI295">
        <f t="shared" si="266"/>
        <v>13</v>
      </c>
      <c r="BJ295"/>
      <c r="BK295"/>
      <c r="BL295">
        <v>12</v>
      </c>
      <c r="BM295">
        <v>21</v>
      </c>
      <c r="BN295">
        <v>16</v>
      </c>
      <c r="BO295">
        <v>12</v>
      </c>
      <c r="BP295">
        <v>9</v>
      </c>
      <c r="BQ295">
        <v>6</v>
      </c>
      <c r="BR295">
        <v>6</v>
      </c>
      <c r="BS295">
        <v>5</v>
      </c>
      <c r="BT295">
        <v>3</v>
      </c>
      <c r="BU295">
        <v>9</v>
      </c>
      <c r="BV295"/>
      <c r="BW295" t="s">
        <v>48</v>
      </c>
      <c r="BX295" s="5" t="s">
        <v>429</v>
      </c>
      <c r="BY295">
        <f t="shared" si="267"/>
        <v>21</v>
      </c>
      <c r="BZ295">
        <f t="shared" si="268"/>
        <v>3</v>
      </c>
      <c r="CA295" s="27">
        <f t="shared" si="269"/>
        <v>7.5</v>
      </c>
      <c r="CB295"/>
      <c r="CC295">
        <f t="shared" si="270"/>
        <v>1</v>
      </c>
      <c r="CD295">
        <f t="shared" si="270"/>
        <v>1</v>
      </c>
      <c r="CE295">
        <f t="shared" si="270"/>
        <v>1</v>
      </c>
      <c r="CF295">
        <f t="shared" si="270"/>
        <v>1</v>
      </c>
      <c r="CG295">
        <f t="shared" si="270"/>
        <v>1</v>
      </c>
      <c r="CH295">
        <f t="shared" si="270"/>
        <v>0</v>
      </c>
      <c r="CI295">
        <f t="shared" si="270"/>
        <v>0</v>
      </c>
      <c r="CJ295">
        <f t="shared" si="270"/>
        <v>0</v>
      </c>
      <c r="CK295">
        <f t="shared" si="270"/>
        <v>0</v>
      </c>
      <c r="CL295">
        <f t="shared" si="270"/>
        <v>1</v>
      </c>
      <c r="CM295" t="s">
        <v>47</v>
      </c>
      <c r="CN295" t="s">
        <v>60</v>
      </c>
      <c r="CO295">
        <f aca="true" t="shared" si="271" ref="CO295:CO300">MAX(AZ295:BI295)</f>
        <v>27.5</v>
      </c>
      <c r="CP295">
        <f aca="true" t="shared" si="272" ref="CP295:CP300">MIN(AZ295:BI295)</f>
        <v>7.25</v>
      </c>
      <c r="CQ295" s="27">
        <f aca="true" t="shared" si="273" ref="CQ295:CQ300">(CO295-CP295)/4+CP295</f>
        <v>12.3125</v>
      </c>
      <c r="CR295"/>
      <c r="CS295">
        <f aca="true" t="shared" si="274" ref="CS295:DB300">IF(AZ295&gt;$CQ295,1,0)</f>
        <v>1</v>
      </c>
      <c r="CT295">
        <f t="shared" si="274"/>
        <v>1</v>
      </c>
      <c r="CU295">
        <f t="shared" si="274"/>
        <v>1</v>
      </c>
      <c r="CV295">
        <f t="shared" si="274"/>
        <v>1</v>
      </c>
      <c r="CW295">
        <f t="shared" si="274"/>
        <v>1</v>
      </c>
      <c r="CX295">
        <f t="shared" si="274"/>
        <v>0</v>
      </c>
      <c r="CY295">
        <f t="shared" si="274"/>
        <v>0</v>
      </c>
      <c r="CZ295">
        <f t="shared" si="274"/>
        <v>0</v>
      </c>
      <c r="DA295">
        <f t="shared" si="274"/>
        <v>0</v>
      </c>
      <c r="DB295">
        <f t="shared" si="274"/>
        <v>1</v>
      </c>
      <c r="DC295" s="8">
        <f t="shared" si="252"/>
        <v>6</v>
      </c>
      <c r="DD295" t="s">
        <v>47</v>
      </c>
      <c r="DE295" s="8">
        <v>476</v>
      </c>
      <c r="DF295" s="103"/>
      <c r="DG295" s="53"/>
      <c r="DH295" s="53"/>
      <c r="DI295" s="53"/>
      <c r="DJ295" s="53"/>
      <c r="DK295" s="53"/>
      <c r="DL295" s="53"/>
      <c r="DP295" s="53"/>
      <c r="DQ295" s="55"/>
    </row>
    <row r="296" spans="1:121" s="5" customFormat="1" ht="12.75">
      <c r="A296" s="53">
        <v>36</v>
      </c>
      <c r="B296" s="8">
        <v>476</v>
      </c>
      <c r="C296" t="s">
        <v>45</v>
      </c>
      <c r="D296" t="s">
        <v>110</v>
      </c>
      <c r="E296" t="s">
        <v>131</v>
      </c>
      <c r="F296" s="8">
        <v>22.2</v>
      </c>
      <c r="G296" s="8">
        <v>0.2</v>
      </c>
      <c r="H296" s="8">
        <v>733</v>
      </c>
      <c r="I296" s="8">
        <v>59</v>
      </c>
      <c r="J296" s="8"/>
      <c r="K296">
        <v>18.2</v>
      </c>
      <c r="L296" s="8">
        <v>2</v>
      </c>
      <c r="M296"/>
      <c r="N296" s="28">
        <f>(K296-K295)/K295</f>
        <v>0.15923566878980894</v>
      </c>
      <c r="O296">
        <v>31</v>
      </c>
      <c r="P296" s="28">
        <f>(O296-O295)/O295</f>
        <v>-0.06060606060606061</v>
      </c>
      <c r="Q296" s="8">
        <v>2</v>
      </c>
      <c r="R296" s="12">
        <v>0</v>
      </c>
      <c r="S296">
        <v>9.9</v>
      </c>
      <c r="T296" s="28">
        <f>(S296-S295)/S295</f>
        <v>-0.23846153846153845</v>
      </c>
      <c r="U296"/>
      <c r="V296"/>
      <c r="W296" s="8">
        <v>0</v>
      </c>
      <c r="X296" s="8">
        <v>0</v>
      </c>
      <c r="Y296" s="49" t="s">
        <v>231</v>
      </c>
      <c r="Z296" s="8">
        <v>0</v>
      </c>
      <c r="AA296" t="s">
        <v>131</v>
      </c>
      <c r="AB296"/>
      <c r="AC296">
        <v>126</v>
      </c>
      <c r="AD296">
        <v>121</v>
      </c>
      <c r="AE296">
        <v>89</v>
      </c>
      <c r="AF296">
        <v>86</v>
      </c>
      <c r="AG296">
        <v>65</v>
      </c>
      <c r="AH296">
        <v>60</v>
      </c>
      <c r="AI296">
        <v>48</v>
      </c>
      <c r="AJ296">
        <v>43</v>
      </c>
      <c r="AK296">
        <v>31</v>
      </c>
      <c r="AL296">
        <v>64</v>
      </c>
      <c r="AM296"/>
      <c r="AN296">
        <v>31</v>
      </c>
      <c r="AO296">
        <v>30</v>
      </c>
      <c r="AP296">
        <v>22</v>
      </c>
      <c r="AQ296">
        <v>21</v>
      </c>
      <c r="AR296">
        <v>16</v>
      </c>
      <c r="AS296">
        <v>15</v>
      </c>
      <c r="AT296">
        <v>11</v>
      </c>
      <c r="AU296">
        <v>10</v>
      </c>
      <c r="AV296">
        <v>7</v>
      </c>
      <c r="AW296">
        <v>12</v>
      </c>
      <c r="AX296"/>
      <c r="AY296"/>
      <c r="AZ296">
        <f t="shared" si="264"/>
        <v>26</v>
      </c>
      <c r="BA296">
        <f t="shared" si="265"/>
        <v>28.25</v>
      </c>
      <c r="BB296">
        <f t="shared" si="265"/>
        <v>23.75</v>
      </c>
      <c r="BC296">
        <f t="shared" si="265"/>
        <v>20</v>
      </c>
      <c r="BD296">
        <f t="shared" si="265"/>
        <v>17</v>
      </c>
      <c r="BE296">
        <f t="shared" si="265"/>
        <v>14.25</v>
      </c>
      <c r="BF296">
        <f t="shared" si="265"/>
        <v>11.75</v>
      </c>
      <c r="BG296">
        <f t="shared" si="265"/>
        <v>9.5</v>
      </c>
      <c r="BH296">
        <f t="shared" si="265"/>
        <v>9</v>
      </c>
      <c r="BI296">
        <f t="shared" si="266"/>
        <v>15.5</v>
      </c>
      <c r="BJ296"/>
      <c r="BK296"/>
      <c r="BL296">
        <v>17</v>
      </c>
      <c r="BM296">
        <v>17</v>
      </c>
      <c r="BN296">
        <v>12</v>
      </c>
      <c r="BO296">
        <v>12</v>
      </c>
      <c r="BP296">
        <v>9</v>
      </c>
      <c r="BQ296">
        <v>8</v>
      </c>
      <c r="BR296">
        <v>7</v>
      </c>
      <c r="BS296">
        <v>6</v>
      </c>
      <c r="BT296">
        <v>4</v>
      </c>
      <c r="BU296">
        <v>9</v>
      </c>
      <c r="BV296"/>
      <c r="BW296" t="s">
        <v>48</v>
      </c>
      <c r="BX296" s="5" t="s">
        <v>429</v>
      </c>
      <c r="BY296">
        <f t="shared" si="267"/>
        <v>17</v>
      </c>
      <c r="BZ296">
        <f t="shared" si="268"/>
        <v>4</v>
      </c>
      <c r="CA296" s="27">
        <f t="shared" si="269"/>
        <v>7.25</v>
      </c>
      <c r="CB296"/>
      <c r="CC296">
        <f t="shared" si="270"/>
        <v>1</v>
      </c>
      <c r="CD296">
        <f t="shared" si="270"/>
        <v>1</v>
      </c>
      <c r="CE296">
        <f t="shared" si="270"/>
        <v>1</v>
      </c>
      <c r="CF296">
        <f t="shared" si="270"/>
        <v>1</v>
      </c>
      <c r="CG296">
        <f t="shared" si="270"/>
        <v>1</v>
      </c>
      <c r="CH296">
        <f t="shared" si="270"/>
        <v>1</v>
      </c>
      <c r="CI296">
        <f t="shared" si="270"/>
        <v>0</v>
      </c>
      <c r="CJ296">
        <f t="shared" si="270"/>
        <v>0</v>
      </c>
      <c r="CK296">
        <f t="shared" si="270"/>
        <v>0</v>
      </c>
      <c r="CL296">
        <f t="shared" si="270"/>
        <v>1</v>
      </c>
      <c r="CM296" t="s">
        <v>131</v>
      </c>
      <c r="CN296"/>
      <c r="CO296">
        <f t="shared" si="271"/>
        <v>28.25</v>
      </c>
      <c r="CP296">
        <f t="shared" si="272"/>
        <v>9</v>
      </c>
      <c r="CQ296" s="27">
        <f t="shared" si="273"/>
        <v>13.8125</v>
      </c>
      <c r="CR296"/>
      <c r="CS296">
        <f t="shared" si="274"/>
        <v>1</v>
      </c>
      <c r="CT296">
        <f t="shared" si="274"/>
        <v>1</v>
      </c>
      <c r="CU296">
        <f t="shared" si="274"/>
        <v>1</v>
      </c>
      <c r="CV296">
        <f t="shared" si="274"/>
        <v>1</v>
      </c>
      <c r="CW296">
        <f t="shared" si="274"/>
        <v>1</v>
      </c>
      <c r="CX296">
        <f t="shared" si="274"/>
        <v>1</v>
      </c>
      <c r="CY296">
        <f t="shared" si="274"/>
        <v>0</v>
      </c>
      <c r="CZ296">
        <f t="shared" si="274"/>
        <v>0</v>
      </c>
      <c r="DA296">
        <f t="shared" si="274"/>
        <v>0</v>
      </c>
      <c r="DB296">
        <f t="shared" si="274"/>
        <v>1</v>
      </c>
      <c r="DC296" s="8">
        <f t="shared" si="252"/>
        <v>7</v>
      </c>
      <c r="DD296" t="s">
        <v>131</v>
      </c>
      <c r="DE296" s="8">
        <v>476</v>
      </c>
      <c r="DF296" s="103"/>
      <c r="DG296" s="53"/>
      <c r="DH296" s="53"/>
      <c r="DI296" s="53"/>
      <c r="DJ296" s="53"/>
      <c r="DK296" s="53"/>
      <c r="DL296" s="53"/>
      <c r="DP296" s="53"/>
      <c r="DQ296" s="55"/>
    </row>
    <row r="297" spans="1:121" s="5" customFormat="1" ht="12.75">
      <c r="A297" s="53">
        <v>36</v>
      </c>
      <c r="B297" s="74">
        <v>476</v>
      </c>
      <c r="C297" t="s">
        <v>45</v>
      </c>
      <c r="D297" s="5" t="s">
        <v>388</v>
      </c>
      <c r="E297" s="5" t="s">
        <v>395</v>
      </c>
      <c r="F297" s="53">
        <v>22.4</v>
      </c>
      <c r="G297" s="53">
        <v>0.3</v>
      </c>
      <c r="H297" s="74">
        <v>486</v>
      </c>
      <c r="I297" s="74">
        <v>55</v>
      </c>
      <c r="J297" s="74"/>
      <c r="K297" s="77">
        <v>15.1</v>
      </c>
      <c r="L297" s="74">
        <v>2</v>
      </c>
      <c r="M297" s="77"/>
      <c r="N297" s="28">
        <f>(K297-K295)/K295</f>
        <v>-0.03821656050955412</v>
      </c>
      <c r="O297" s="5">
        <v>27</v>
      </c>
      <c r="P297" s="28">
        <f>(O297-O295)/O295</f>
        <v>-0.18181818181818182</v>
      </c>
      <c r="Q297" s="74">
        <v>2</v>
      </c>
      <c r="R297" s="12">
        <v>0</v>
      </c>
      <c r="S297" s="77">
        <v>12.9</v>
      </c>
      <c r="T297" s="28">
        <f>(S297-S295)/S295</f>
        <v>-0.007692307692307665</v>
      </c>
      <c r="W297" s="8">
        <v>0</v>
      </c>
      <c r="X297" s="8">
        <v>0</v>
      </c>
      <c r="Y297" s="5" t="s">
        <v>198</v>
      </c>
      <c r="Z297" s="8">
        <v>0</v>
      </c>
      <c r="AA297" s="5" t="s">
        <v>395</v>
      </c>
      <c r="AC297" s="77">
        <v>66</v>
      </c>
      <c r="AD297" s="77">
        <v>88</v>
      </c>
      <c r="AE297" s="77">
        <v>77</v>
      </c>
      <c r="AF297" s="77">
        <v>47</v>
      </c>
      <c r="AG297" s="77">
        <v>66</v>
      </c>
      <c r="AH297" s="77">
        <v>31</v>
      </c>
      <c r="AI297" s="77">
        <v>30</v>
      </c>
      <c r="AJ297" s="77">
        <v>9</v>
      </c>
      <c r="AK297" s="77">
        <v>19</v>
      </c>
      <c r="AL297" s="77">
        <v>53</v>
      </c>
      <c r="AN297" s="5">
        <v>20</v>
      </c>
      <c r="AO297" s="5">
        <v>27</v>
      </c>
      <c r="AP297" s="5">
        <v>25</v>
      </c>
      <c r="AQ297" s="5">
        <v>15</v>
      </c>
      <c r="AR297" s="5">
        <v>20</v>
      </c>
      <c r="AS297" s="5">
        <v>9</v>
      </c>
      <c r="AT297" s="5">
        <v>8</v>
      </c>
      <c r="AU297" s="5">
        <v>2</v>
      </c>
      <c r="AV297" s="5">
        <v>5</v>
      </c>
      <c r="AW297" s="5">
        <v>16</v>
      </c>
      <c r="AX297"/>
      <c r="AY297"/>
      <c r="AZ297">
        <f t="shared" si="264"/>
        <v>20.75</v>
      </c>
      <c r="BA297">
        <f t="shared" si="265"/>
        <v>24.75</v>
      </c>
      <c r="BB297">
        <f t="shared" si="265"/>
        <v>23</v>
      </c>
      <c r="BC297">
        <f t="shared" si="265"/>
        <v>18.75</v>
      </c>
      <c r="BD297">
        <f t="shared" si="265"/>
        <v>16</v>
      </c>
      <c r="BE297">
        <f t="shared" si="265"/>
        <v>11.5</v>
      </c>
      <c r="BF297">
        <f t="shared" si="265"/>
        <v>6.75</v>
      </c>
      <c r="BG297">
        <f t="shared" si="265"/>
        <v>4.25</v>
      </c>
      <c r="BH297">
        <f t="shared" si="265"/>
        <v>7</v>
      </c>
      <c r="BI297">
        <f t="shared" si="266"/>
        <v>14.25</v>
      </c>
      <c r="BJ297"/>
      <c r="BL297" s="5">
        <v>14</v>
      </c>
      <c r="BM297" s="5">
        <v>18</v>
      </c>
      <c r="BN297" s="5">
        <v>16</v>
      </c>
      <c r="BO297" s="5">
        <v>10</v>
      </c>
      <c r="BP297" s="5">
        <v>14</v>
      </c>
      <c r="BQ297" s="5">
        <v>6</v>
      </c>
      <c r="BR297" s="5">
        <v>6</v>
      </c>
      <c r="BS297" s="5">
        <v>2</v>
      </c>
      <c r="BT297" s="5">
        <v>4</v>
      </c>
      <c r="BU297" s="5">
        <v>11</v>
      </c>
      <c r="BW297" t="s">
        <v>48</v>
      </c>
      <c r="BX297" s="5" t="s">
        <v>429</v>
      </c>
      <c r="BY297">
        <f t="shared" si="267"/>
        <v>18</v>
      </c>
      <c r="BZ297">
        <f t="shared" si="268"/>
        <v>2</v>
      </c>
      <c r="CA297" s="27">
        <f t="shared" si="269"/>
        <v>6</v>
      </c>
      <c r="CC297">
        <f t="shared" si="270"/>
        <v>1</v>
      </c>
      <c r="CD297">
        <f t="shared" si="270"/>
        <v>1</v>
      </c>
      <c r="CE297">
        <f t="shared" si="270"/>
        <v>1</v>
      </c>
      <c r="CF297">
        <f t="shared" si="270"/>
        <v>1</v>
      </c>
      <c r="CG297">
        <f t="shared" si="270"/>
        <v>1</v>
      </c>
      <c r="CH297">
        <f t="shared" si="270"/>
        <v>0</v>
      </c>
      <c r="CI297">
        <f t="shared" si="270"/>
        <v>0</v>
      </c>
      <c r="CJ297">
        <f t="shared" si="270"/>
        <v>0</v>
      </c>
      <c r="CK297">
        <f t="shared" si="270"/>
        <v>0</v>
      </c>
      <c r="CL297">
        <f t="shared" si="270"/>
        <v>1</v>
      </c>
      <c r="CM297" s="5" t="s">
        <v>395</v>
      </c>
      <c r="CO297">
        <f t="shared" si="271"/>
        <v>24.75</v>
      </c>
      <c r="CP297">
        <f t="shared" si="272"/>
        <v>4.25</v>
      </c>
      <c r="CQ297" s="27">
        <f t="shared" si="273"/>
        <v>9.375</v>
      </c>
      <c r="CR297"/>
      <c r="CS297">
        <f t="shared" si="274"/>
        <v>1</v>
      </c>
      <c r="CT297">
        <f t="shared" si="274"/>
        <v>1</v>
      </c>
      <c r="CU297">
        <f t="shared" si="274"/>
        <v>1</v>
      </c>
      <c r="CV297">
        <f t="shared" si="274"/>
        <v>1</v>
      </c>
      <c r="CW297">
        <f t="shared" si="274"/>
        <v>1</v>
      </c>
      <c r="CX297">
        <f t="shared" si="274"/>
        <v>1</v>
      </c>
      <c r="CY297">
        <f t="shared" si="274"/>
        <v>0</v>
      </c>
      <c r="CZ297">
        <f t="shared" si="274"/>
        <v>0</v>
      </c>
      <c r="DA297">
        <f t="shared" si="274"/>
        <v>0</v>
      </c>
      <c r="DB297">
        <f t="shared" si="274"/>
        <v>1</v>
      </c>
      <c r="DC297" s="8">
        <f t="shared" si="252"/>
        <v>7</v>
      </c>
      <c r="DD297" s="5" t="s">
        <v>395</v>
      </c>
      <c r="DE297" s="74">
        <v>476</v>
      </c>
      <c r="DF297" s="74"/>
      <c r="DG297" s="53"/>
      <c r="DH297" s="53"/>
      <c r="DI297" s="53"/>
      <c r="DJ297" s="53"/>
      <c r="DK297" s="53"/>
      <c r="DL297" s="53"/>
      <c r="DP297" s="53"/>
      <c r="DQ297" s="55"/>
    </row>
    <row r="298" spans="1:121" s="5" customFormat="1" ht="12.75">
      <c r="A298" s="53">
        <v>36</v>
      </c>
      <c r="B298" s="74">
        <v>476</v>
      </c>
      <c r="C298" t="s">
        <v>45</v>
      </c>
      <c r="D298" s="5" t="s">
        <v>387</v>
      </c>
      <c r="E298" s="77" t="s">
        <v>396</v>
      </c>
      <c r="F298" s="53">
        <v>21</v>
      </c>
      <c r="G298" s="53">
        <v>0.2</v>
      </c>
      <c r="H298" s="74">
        <v>559</v>
      </c>
      <c r="I298" s="74">
        <v>51</v>
      </c>
      <c r="J298" s="74"/>
      <c r="K298" s="77">
        <v>16.7</v>
      </c>
      <c r="L298" s="74">
        <v>2</v>
      </c>
      <c r="M298" s="77"/>
      <c r="N298" s="28">
        <f>(K298-K295)/K295</f>
        <v>0.06369426751592357</v>
      </c>
      <c r="O298" s="5">
        <v>29</v>
      </c>
      <c r="P298" s="28">
        <f>(O298-O295)/O295</f>
        <v>-0.12121212121212122</v>
      </c>
      <c r="Q298" s="74">
        <v>2</v>
      </c>
      <c r="R298" s="12">
        <v>0</v>
      </c>
      <c r="S298" s="77">
        <v>19.1</v>
      </c>
      <c r="T298" s="28">
        <f>(S298-S295)/S295</f>
        <v>0.46923076923076934</v>
      </c>
      <c r="W298" s="8">
        <v>0</v>
      </c>
      <c r="X298" s="8">
        <v>0</v>
      </c>
      <c r="Y298" s="5" t="s">
        <v>198</v>
      </c>
      <c r="Z298" s="8">
        <v>0</v>
      </c>
      <c r="AA298" s="77" t="s">
        <v>396</v>
      </c>
      <c r="AC298" s="77">
        <v>86</v>
      </c>
      <c r="AD298" s="77">
        <v>98</v>
      </c>
      <c r="AE298" s="77">
        <v>50</v>
      </c>
      <c r="AF298" s="77">
        <v>73</v>
      </c>
      <c r="AG298" s="77">
        <v>81</v>
      </c>
      <c r="AH298" s="77">
        <v>51</v>
      </c>
      <c r="AI298" s="77">
        <v>31</v>
      </c>
      <c r="AJ298" s="77">
        <v>23</v>
      </c>
      <c r="AK298" s="77">
        <v>24</v>
      </c>
      <c r="AL298" s="77">
        <v>42</v>
      </c>
      <c r="AN298" s="77">
        <v>25</v>
      </c>
      <c r="AO298" s="77">
        <v>29</v>
      </c>
      <c r="AP298" s="77">
        <v>15</v>
      </c>
      <c r="AQ298" s="77">
        <v>22</v>
      </c>
      <c r="AR298" s="77">
        <v>24</v>
      </c>
      <c r="AS298" s="77">
        <v>15</v>
      </c>
      <c r="AT298" s="77">
        <v>8</v>
      </c>
      <c r="AU298" s="77">
        <v>6</v>
      </c>
      <c r="AV298" s="77">
        <v>7</v>
      </c>
      <c r="AW298" s="77">
        <v>12</v>
      </c>
      <c r="AX298"/>
      <c r="AY298"/>
      <c r="AZ298">
        <f t="shared" si="264"/>
        <v>22.75</v>
      </c>
      <c r="BA298">
        <f t="shared" si="265"/>
        <v>24.5</v>
      </c>
      <c r="BB298">
        <f t="shared" si="265"/>
        <v>20.25</v>
      </c>
      <c r="BC298">
        <f t="shared" si="265"/>
        <v>20.75</v>
      </c>
      <c r="BD298">
        <f t="shared" si="265"/>
        <v>21.25</v>
      </c>
      <c r="BE298">
        <f t="shared" si="265"/>
        <v>15.5</v>
      </c>
      <c r="BF298">
        <f t="shared" si="265"/>
        <v>9.25</v>
      </c>
      <c r="BG298">
        <f t="shared" si="265"/>
        <v>6.75</v>
      </c>
      <c r="BH298">
        <f t="shared" si="265"/>
        <v>8</v>
      </c>
      <c r="BI298">
        <f t="shared" si="266"/>
        <v>14</v>
      </c>
      <c r="BJ298"/>
      <c r="BL298" s="5">
        <v>15</v>
      </c>
      <c r="BM298" s="5">
        <v>18</v>
      </c>
      <c r="BN298" s="5">
        <v>9</v>
      </c>
      <c r="BO298" s="5">
        <v>13</v>
      </c>
      <c r="BP298" s="5">
        <v>14</v>
      </c>
      <c r="BQ298" s="5">
        <v>9</v>
      </c>
      <c r="BR298" s="5">
        <v>6</v>
      </c>
      <c r="BS298" s="5">
        <v>4</v>
      </c>
      <c r="BT298" s="5">
        <v>4</v>
      </c>
      <c r="BU298" s="5">
        <v>8</v>
      </c>
      <c r="BW298" t="s">
        <v>48</v>
      </c>
      <c r="BX298" s="5" t="s">
        <v>429</v>
      </c>
      <c r="BY298">
        <f t="shared" si="267"/>
        <v>18</v>
      </c>
      <c r="BZ298">
        <f t="shared" si="268"/>
        <v>4</v>
      </c>
      <c r="CA298" s="27">
        <f t="shared" si="269"/>
        <v>7.5</v>
      </c>
      <c r="CC298">
        <f t="shared" si="270"/>
        <v>1</v>
      </c>
      <c r="CD298">
        <f t="shared" si="270"/>
        <v>1</v>
      </c>
      <c r="CE298">
        <f t="shared" si="270"/>
        <v>1</v>
      </c>
      <c r="CF298">
        <f t="shared" si="270"/>
        <v>1</v>
      </c>
      <c r="CG298">
        <f t="shared" si="270"/>
        <v>1</v>
      </c>
      <c r="CH298">
        <f t="shared" si="270"/>
        <v>1</v>
      </c>
      <c r="CI298">
        <f t="shared" si="270"/>
        <v>0</v>
      </c>
      <c r="CJ298">
        <f t="shared" si="270"/>
        <v>0</v>
      </c>
      <c r="CK298">
        <f t="shared" si="270"/>
        <v>0</v>
      </c>
      <c r="CL298">
        <f t="shared" si="270"/>
        <v>1</v>
      </c>
      <c r="CM298" s="77" t="s">
        <v>396</v>
      </c>
      <c r="CO298">
        <f t="shared" si="271"/>
        <v>24.5</v>
      </c>
      <c r="CP298">
        <f t="shared" si="272"/>
        <v>6.75</v>
      </c>
      <c r="CQ298" s="27">
        <f t="shared" si="273"/>
        <v>11.1875</v>
      </c>
      <c r="CR298"/>
      <c r="CS298">
        <f t="shared" si="274"/>
        <v>1</v>
      </c>
      <c r="CT298">
        <f t="shared" si="274"/>
        <v>1</v>
      </c>
      <c r="CU298">
        <f t="shared" si="274"/>
        <v>1</v>
      </c>
      <c r="CV298">
        <f t="shared" si="274"/>
        <v>1</v>
      </c>
      <c r="CW298">
        <f t="shared" si="274"/>
        <v>1</v>
      </c>
      <c r="CX298">
        <f t="shared" si="274"/>
        <v>1</v>
      </c>
      <c r="CY298">
        <f t="shared" si="274"/>
        <v>0</v>
      </c>
      <c r="CZ298">
        <f t="shared" si="274"/>
        <v>0</v>
      </c>
      <c r="DA298">
        <f t="shared" si="274"/>
        <v>0</v>
      </c>
      <c r="DB298">
        <f t="shared" si="274"/>
        <v>1</v>
      </c>
      <c r="DC298" s="8">
        <f t="shared" si="252"/>
        <v>7</v>
      </c>
      <c r="DD298" s="77" t="s">
        <v>396</v>
      </c>
      <c r="DE298" s="74">
        <v>476</v>
      </c>
      <c r="DF298" s="74"/>
      <c r="DG298" s="53"/>
      <c r="DH298" s="53"/>
      <c r="DI298" s="53"/>
      <c r="DJ298" s="53"/>
      <c r="DK298" s="53"/>
      <c r="DL298" s="53"/>
      <c r="DP298" s="53"/>
      <c r="DQ298" s="55"/>
    </row>
    <row r="299" spans="1:121" s="5" customFormat="1" ht="12.75">
      <c r="A299" s="53">
        <v>36</v>
      </c>
      <c r="B299" s="74">
        <v>476</v>
      </c>
      <c r="C299" t="s">
        <v>45</v>
      </c>
      <c r="D299" s="5" t="s">
        <v>386</v>
      </c>
      <c r="E299" s="5" t="s">
        <v>393</v>
      </c>
      <c r="F299" s="53">
        <v>21</v>
      </c>
      <c r="G299" s="53">
        <v>0.3</v>
      </c>
      <c r="H299" s="74">
        <v>782</v>
      </c>
      <c r="I299" s="74">
        <v>64</v>
      </c>
      <c r="J299" s="74"/>
      <c r="K299" s="77">
        <v>16.7</v>
      </c>
      <c r="L299" s="74">
        <v>4</v>
      </c>
      <c r="M299" s="77"/>
      <c r="N299" s="28">
        <f>(K299-K295)/K295</f>
        <v>0.06369426751592357</v>
      </c>
      <c r="O299" s="5">
        <v>32</v>
      </c>
      <c r="P299" s="28">
        <f>(O299-O295)/O295</f>
        <v>-0.030303030303030304</v>
      </c>
      <c r="Q299" s="74">
        <v>1</v>
      </c>
      <c r="R299" s="12">
        <v>1</v>
      </c>
      <c r="S299" s="77">
        <v>12</v>
      </c>
      <c r="T299" s="28">
        <f>(S299-S295)/S295</f>
        <v>-0.07692307692307693</v>
      </c>
      <c r="W299" s="8">
        <v>0</v>
      </c>
      <c r="X299" s="8">
        <v>0</v>
      </c>
      <c r="Y299" s="53">
        <v>0</v>
      </c>
      <c r="Z299" s="8">
        <v>0</v>
      </c>
      <c r="AA299" s="5" t="s">
        <v>393</v>
      </c>
      <c r="AC299" s="77">
        <v>152</v>
      </c>
      <c r="AD299" s="77">
        <v>138</v>
      </c>
      <c r="AE299" s="77">
        <v>60</v>
      </c>
      <c r="AF299" s="77">
        <v>85</v>
      </c>
      <c r="AG299" s="77">
        <v>94</v>
      </c>
      <c r="AH299" s="77">
        <v>52</v>
      </c>
      <c r="AI299" s="77">
        <v>53</v>
      </c>
      <c r="AJ299" s="77">
        <v>31</v>
      </c>
      <c r="AK299" s="77">
        <v>34</v>
      </c>
      <c r="AL299" s="77">
        <v>83</v>
      </c>
      <c r="AN299" s="5">
        <v>32</v>
      </c>
      <c r="AO299" s="5">
        <v>28</v>
      </c>
      <c r="AP299" s="5">
        <v>12</v>
      </c>
      <c r="AQ299" s="5">
        <v>17</v>
      </c>
      <c r="AR299" s="5">
        <v>19</v>
      </c>
      <c r="AS299" s="5">
        <v>10</v>
      </c>
      <c r="AT299" s="5">
        <v>11</v>
      </c>
      <c r="AU299" s="5">
        <v>6</v>
      </c>
      <c r="AV299" s="5">
        <v>7</v>
      </c>
      <c r="AW299" s="5">
        <v>17</v>
      </c>
      <c r="AX299"/>
      <c r="AY299"/>
      <c r="AZ299">
        <f t="shared" si="264"/>
        <v>27.25</v>
      </c>
      <c r="BA299">
        <f t="shared" si="265"/>
        <v>25</v>
      </c>
      <c r="BB299">
        <f t="shared" si="265"/>
        <v>17.25</v>
      </c>
      <c r="BC299">
        <f t="shared" si="265"/>
        <v>16.25</v>
      </c>
      <c r="BD299">
        <f t="shared" si="265"/>
        <v>16.25</v>
      </c>
      <c r="BE299">
        <f t="shared" si="265"/>
        <v>12.5</v>
      </c>
      <c r="BF299">
        <f t="shared" si="265"/>
        <v>9.5</v>
      </c>
      <c r="BG299">
        <f t="shared" si="265"/>
        <v>7.5</v>
      </c>
      <c r="BH299">
        <f t="shared" si="265"/>
        <v>9.25</v>
      </c>
      <c r="BI299">
        <f t="shared" si="266"/>
        <v>18.25</v>
      </c>
      <c r="BJ299"/>
      <c r="BL299" s="5">
        <v>19</v>
      </c>
      <c r="BM299" s="5">
        <v>18</v>
      </c>
      <c r="BN299" s="5">
        <v>8</v>
      </c>
      <c r="BO299" s="5">
        <v>11</v>
      </c>
      <c r="BP299" s="5">
        <v>12</v>
      </c>
      <c r="BQ299" s="5">
        <v>7</v>
      </c>
      <c r="BR299" s="5">
        <v>7</v>
      </c>
      <c r="BS299" s="5">
        <v>4</v>
      </c>
      <c r="BT299" s="5">
        <v>4</v>
      </c>
      <c r="BU299" s="5">
        <v>11</v>
      </c>
      <c r="BW299" t="s">
        <v>48</v>
      </c>
      <c r="BX299" s="5" t="s">
        <v>429</v>
      </c>
      <c r="BY299">
        <f t="shared" si="267"/>
        <v>19</v>
      </c>
      <c r="BZ299">
        <f t="shared" si="268"/>
        <v>4</v>
      </c>
      <c r="CA299" s="27">
        <f t="shared" si="269"/>
        <v>7.75</v>
      </c>
      <c r="CC299">
        <f t="shared" si="270"/>
        <v>1</v>
      </c>
      <c r="CD299">
        <f t="shared" si="270"/>
        <v>1</v>
      </c>
      <c r="CE299">
        <f t="shared" si="270"/>
        <v>1</v>
      </c>
      <c r="CF299">
        <f t="shared" si="270"/>
        <v>1</v>
      </c>
      <c r="CG299">
        <f t="shared" si="270"/>
        <v>1</v>
      </c>
      <c r="CH299">
        <f t="shared" si="270"/>
        <v>0</v>
      </c>
      <c r="CI299">
        <f t="shared" si="270"/>
        <v>0</v>
      </c>
      <c r="CJ299">
        <f t="shared" si="270"/>
        <v>0</v>
      </c>
      <c r="CK299">
        <f t="shared" si="270"/>
        <v>0</v>
      </c>
      <c r="CL299">
        <f t="shared" si="270"/>
        <v>1</v>
      </c>
      <c r="CM299" s="5" t="s">
        <v>393</v>
      </c>
      <c r="CO299">
        <f t="shared" si="271"/>
        <v>27.25</v>
      </c>
      <c r="CP299">
        <f t="shared" si="272"/>
        <v>7.5</v>
      </c>
      <c r="CQ299" s="27">
        <f t="shared" si="273"/>
        <v>12.4375</v>
      </c>
      <c r="CR299"/>
      <c r="CS299">
        <f t="shared" si="274"/>
        <v>1</v>
      </c>
      <c r="CT299">
        <f t="shared" si="274"/>
        <v>1</v>
      </c>
      <c r="CU299">
        <f t="shared" si="274"/>
        <v>1</v>
      </c>
      <c r="CV299">
        <f t="shared" si="274"/>
        <v>1</v>
      </c>
      <c r="CW299">
        <f t="shared" si="274"/>
        <v>1</v>
      </c>
      <c r="CX299">
        <f t="shared" si="274"/>
        <v>1</v>
      </c>
      <c r="CY299">
        <f t="shared" si="274"/>
        <v>0</v>
      </c>
      <c r="CZ299">
        <f t="shared" si="274"/>
        <v>0</v>
      </c>
      <c r="DA299">
        <f t="shared" si="274"/>
        <v>0</v>
      </c>
      <c r="DB299">
        <f t="shared" si="274"/>
        <v>1</v>
      </c>
      <c r="DC299" s="8">
        <f t="shared" si="252"/>
        <v>7</v>
      </c>
      <c r="DD299" s="5" t="s">
        <v>393</v>
      </c>
      <c r="DE299" s="74">
        <v>476</v>
      </c>
      <c r="DF299" s="74"/>
      <c r="DG299" s="53"/>
      <c r="DH299" s="53"/>
      <c r="DI299" s="53"/>
      <c r="DJ299" s="53"/>
      <c r="DK299" s="53"/>
      <c r="DL299" s="53"/>
      <c r="DP299" s="53"/>
      <c r="DQ299" s="55"/>
    </row>
    <row r="300" spans="1:121" s="5" customFormat="1" ht="12.75">
      <c r="A300" s="53">
        <v>36</v>
      </c>
      <c r="B300" s="74">
        <v>476</v>
      </c>
      <c r="C300" t="s">
        <v>45</v>
      </c>
      <c r="D300" s="5" t="s">
        <v>385</v>
      </c>
      <c r="E300" t="s">
        <v>394</v>
      </c>
      <c r="F300" s="74">
        <v>21.9</v>
      </c>
      <c r="G300" s="74">
        <v>0.1</v>
      </c>
      <c r="H300" s="74">
        <v>526</v>
      </c>
      <c r="I300" s="74">
        <v>44</v>
      </c>
      <c r="J300" s="74"/>
      <c r="K300" s="77">
        <v>17.7</v>
      </c>
      <c r="L300" s="74">
        <v>2</v>
      </c>
      <c r="M300" s="77"/>
      <c r="N300" s="28">
        <f>(K300-K295)/K295</f>
        <v>0.12738853503184713</v>
      </c>
      <c r="O300" s="5">
        <v>33</v>
      </c>
      <c r="P300" s="28">
        <f>(O300-O295)/O295</f>
        <v>0</v>
      </c>
      <c r="Q300" s="74">
        <v>2</v>
      </c>
      <c r="R300" s="12">
        <v>0</v>
      </c>
      <c r="S300" s="77">
        <v>12.4</v>
      </c>
      <c r="T300" s="28">
        <f>(S300-S295)/S295</f>
        <v>-0.04615384615384613</v>
      </c>
      <c r="W300" s="8">
        <v>0</v>
      </c>
      <c r="X300" s="8">
        <v>0</v>
      </c>
      <c r="Y300" s="5" t="s">
        <v>198</v>
      </c>
      <c r="Z300" s="8">
        <v>0</v>
      </c>
      <c r="AA300" t="s">
        <v>394</v>
      </c>
      <c r="AC300" s="5">
        <v>86</v>
      </c>
      <c r="AD300" s="5">
        <v>100</v>
      </c>
      <c r="AE300" s="5">
        <v>53</v>
      </c>
      <c r="AF300" s="5">
        <v>51</v>
      </c>
      <c r="AG300" s="5">
        <v>88</v>
      </c>
      <c r="AH300" s="5">
        <v>47</v>
      </c>
      <c r="AI300" s="5">
        <v>32</v>
      </c>
      <c r="AJ300" s="5">
        <v>11</v>
      </c>
      <c r="AK300" s="5">
        <v>23</v>
      </c>
      <c r="AL300" s="5">
        <v>35</v>
      </c>
      <c r="AN300" s="77">
        <v>29</v>
      </c>
      <c r="AO300" s="77">
        <v>33</v>
      </c>
      <c r="AP300" s="77">
        <v>18</v>
      </c>
      <c r="AQ300" s="77">
        <v>17</v>
      </c>
      <c r="AR300" s="77">
        <v>29</v>
      </c>
      <c r="AS300" s="77">
        <v>15</v>
      </c>
      <c r="AT300" s="77">
        <v>10</v>
      </c>
      <c r="AU300" s="77">
        <v>3</v>
      </c>
      <c r="AV300" s="77">
        <v>7</v>
      </c>
      <c r="AW300" s="77">
        <v>11</v>
      </c>
      <c r="AX300"/>
      <c r="AY300"/>
      <c r="AZ300">
        <f t="shared" si="264"/>
        <v>25.5</v>
      </c>
      <c r="BA300">
        <f t="shared" si="265"/>
        <v>28.25</v>
      </c>
      <c r="BB300">
        <f t="shared" si="265"/>
        <v>21.5</v>
      </c>
      <c r="BC300">
        <f t="shared" si="265"/>
        <v>20.25</v>
      </c>
      <c r="BD300">
        <f t="shared" si="265"/>
        <v>22.5</v>
      </c>
      <c r="BE300">
        <f t="shared" si="265"/>
        <v>17.25</v>
      </c>
      <c r="BF300">
        <f t="shared" si="265"/>
        <v>9.5</v>
      </c>
      <c r="BG300">
        <f t="shared" si="265"/>
        <v>5.75</v>
      </c>
      <c r="BH300">
        <f t="shared" si="265"/>
        <v>7</v>
      </c>
      <c r="BI300">
        <f t="shared" si="266"/>
        <v>14.5</v>
      </c>
      <c r="BJ300"/>
      <c r="BL300" s="5">
        <v>16</v>
      </c>
      <c r="BM300" s="5">
        <v>19</v>
      </c>
      <c r="BN300" s="5">
        <v>10</v>
      </c>
      <c r="BO300" s="5">
        <v>10</v>
      </c>
      <c r="BP300" s="5">
        <v>17</v>
      </c>
      <c r="BQ300" s="5">
        <v>9</v>
      </c>
      <c r="BR300" s="5">
        <v>6</v>
      </c>
      <c r="BS300" s="5">
        <v>2</v>
      </c>
      <c r="BT300" s="5">
        <v>4</v>
      </c>
      <c r="BU300" s="5">
        <v>7</v>
      </c>
      <c r="BW300" t="s">
        <v>48</v>
      </c>
      <c r="BX300" s="5" t="s">
        <v>429</v>
      </c>
      <c r="BY300">
        <f t="shared" si="267"/>
        <v>19</v>
      </c>
      <c r="BZ300">
        <f t="shared" si="268"/>
        <v>2</v>
      </c>
      <c r="CA300" s="27">
        <f t="shared" si="269"/>
        <v>6.25</v>
      </c>
      <c r="CC300">
        <f t="shared" si="270"/>
        <v>1</v>
      </c>
      <c r="CD300">
        <f t="shared" si="270"/>
        <v>1</v>
      </c>
      <c r="CE300">
        <f t="shared" si="270"/>
        <v>1</v>
      </c>
      <c r="CF300">
        <f t="shared" si="270"/>
        <v>1</v>
      </c>
      <c r="CG300">
        <f t="shared" si="270"/>
        <v>1</v>
      </c>
      <c r="CH300">
        <f t="shared" si="270"/>
        <v>1</v>
      </c>
      <c r="CI300">
        <f t="shared" si="270"/>
        <v>0</v>
      </c>
      <c r="CJ300">
        <f t="shared" si="270"/>
        <v>0</v>
      </c>
      <c r="CK300">
        <f t="shared" si="270"/>
        <v>0</v>
      </c>
      <c r="CL300">
        <f t="shared" si="270"/>
        <v>1</v>
      </c>
      <c r="CM300" t="s">
        <v>394</v>
      </c>
      <c r="CO300">
        <f t="shared" si="271"/>
        <v>28.25</v>
      </c>
      <c r="CP300">
        <f t="shared" si="272"/>
        <v>5.75</v>
      </c>
      <c r="CQ300" s="27">
        <f t="shared" si="273"/>
        <v>11.375</v>
      </c>
      <c r="CR300"/>
      <c r="CS300">
        <f t="shared" si="274"/>
        <v>1</v>
      </c>
      <c r="CT300">
        <f t="shared" si="274"/>
        <v>1</v>
      </c>
      <c r="CU300">
        <f t="shared" si="274"/>
        <v>1</v>
      </c>
      <c r="CV300">
        <f t="shared" si="274"/>
        <v>1</v>
      </c>
      <c r="CW300">
        <f t="shared" si="274"/>
        <v>1</v>
      </c>
      <c r="CX300">
        <f t="shared" si="274"/>
        <v>1</v>
      </c>
      <c r="CY300">
        <f t="shared" si="274"/>
        <v>0</v>
      </c>
      <c r="CZ300">
        <f t="shared" si="274"/>
        <v>0</v>
      </c>
      <c r="DA300">
        <f t="shared" si="274"/>
        <v>0</v>
      </c>
      <c r="DB300">
        <f t="shared" si="274"/>
        <v>1</v>
      </c>
      <c r="DC300" s="8">
        <f t="shared" si="252"/>
        <v>7</v>
      </c>
      <c r="DD300" t="s">
        <v>394</v>
      </c>
      <c r="DE300" s="74">
        <v>476</v>
      </c>
      <c r="DF300" s="74"/>
      <c r="DG300" s="53"/>
      <c r="DH300" s="53"/>
      <c r="DI300" s="53"/>
      <c r="DJ300" s="53"/>
      <c r="DK300" s="53"/>
      <c r="DL300" s="53"/>
      <c r="DP300" s="53"/>
      <c r="DQ300" s="55"/>
    </row>
    <row r="301" spans="1:121" s="5" customFormat="1" ht="12.75">
      <c r="A301" s="33"/>
      <c r="B301" s="33"/>
      <c r="C301" s="3"/>
      <c r="D301" s="3"/>
      <c r="E301" s="3"/>
      <c r="F301" s="33"/>
      <c r="G301" s="33"/>
      <c r="H301" s="33"/>
      <c r="I301" s="33"/>
      <c r="J301" s="33"/>
      <c r="K301" s="3"/>
      <c r="L301" s="33"/>
      <c r="M301" s="3"/>
      <c r="N301" s="88"/>
      <c r="O301" s="3" t="s">
        <v>51</v>
      </c>
      <c r="P301" s="88"/>
      <c r="Q301" s="33"/>
      <c r="R301" s="36"/>
      <c r="S301" s="3"/>
      <c r="T301" s="88"/>
      <c r="U301" s="3"/>
      <c r="V301" s="3"/>
      <c r="W301" s="3"/>
      <c r="X301" s="3"/>
      <c r="Y301" s="3"/>
      <c r="Z301" s="3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87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8" t="s">
        <v>51</v>
      </c>
      <c r="DD301" s="3"/>
      <c r="DE301" s="33"/>
      <c r="DF301" s="76"/>
      <c r="DG301" s="53"/>
      <c r="DH301" s="53"/>
      <c r="DI301" s="53"/>
      <c r="DJ301" s="53"/>
      <c r="DK301" s="53"/>
      <c r="DL301" s="53"/>
      <c r="DP301" s="53"/>
      <c r="DQ301" s="55"/>
    </row>
    <row r="302" spans="1:121" s="5" customFormat="1" ht="12.75">
      <c r="A302" s="53"/>
      <c r="B302" s="53"/>
      <c r="F302" s="53"/>
      <c r="G302" s="53"/>
      <c r="H302" s="53"/>
      <c r="I302" s="53"/>
      <c r="J302" s="53"/>
      <c r="L302" s="53"/>
      <c r="N302" s="11"/>
      <c r="O302" s="5" t="s">
        <v>51</v>
      </c>
      <c r="P302" s="11"/>
      <c r="Q302" s="53"/>
      <c r="R302" s="57"/>
      <c r="T302" s="11"/>
      <c r="Z302" s="53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CA302" s="90"/>
      <c r="DC302" s="8">
        <v>477</v>
      </c>
      <c r="DE302" s="53"/>
      <c r="DF302" s="74"/>
      <c r="DG302" s="53"/>
      <c r="DH302" s="53"/>
      <c r="DI302" s="53"/>
      <c r="DJ302" s="53"/>
      <c r="DK302" s="53"/>
      <c r="DL302" s="53"/>
      <c r="DP302" s="53"/>
      <c r="DQ302" s="55"/>
    </row>
    <row r="303" spans="1:121" s="5" customFormat="1" ht="12.75">
      <c r="A303" s="53">
        <v>37</v>
      </c>
      <c r="B303" s="8">
        <v>477</v>
      </c>
      <c r="C303" t="s">
        <v>45</v>
      </c>
      <c r="D303" t="s">
        <v>111</v>
      </c>
      <c r="E303" t="s">
        <v>47</v>
      </c>
      <c r="F303" s="8">
        <v>5.1</v>
      </c>
      <c r="G303" s="8">
        <v>0</v>
      </c>
      <c r="H303" s="8">
        <v>509</v>
      </c>
      <c r="I303" s="8">
        <v>72</v>
      </c>
      <c r="J303" s="8"/>
      <c r="K303">
        <v>10</v>
      </c>
      <c r="L303" s="8">
        <v>3</v>
      </c>
      <c r="M303" s="23">
        <f>(K303-F303)/F303</f>
        <v>0.9607843137254903</v>
      </c>
      <c r="N303" s="40"/>
      <c r="O303">
        <v>16</v>
      </c>
      <c r="P303" s="40"/>
      <c r="Q303" s="8">
        <v>5</v>
      </c>
      <c r="R303" s="12"/>
      <c r="S303">
        <v>6</v>
      </c>
      <c r="T303" s="40"/>
      <c r="U303"/>
      <c r="V303"/>
      <c r="W303"/>
      <c r="X303"/>
      <c r="Y303"/>
      <c r="Z303" s="8"/>
      <c r="AA303" t="s">
        <v>47</v>
      </c>
      <c r="AB303"/>
      <c r="AC303">
        <v>74</v>
      </c>
      <c r="AD303">
        <v>54</v>
      </c>
      <c r="AE303">
        <v>61</v>
      </c>
      <c r="AF303">
        <v>46</v>
      </c>
      <c r="AG303">
        <v>83</v>
      </c>
      <c r="AH303">
        <v>46</v>
      </c>
      <c r="AI303">
        <v>40</v>
      </c>
      <c r="AJ303">
        <v>50</v>
      </c>
      <c r="AK303">
        <v>29</v>
      </c>
      <c r="AL303">
        <v>26</v>
      </c>
      <c r="AM303"/>
      <c r="AN303">
        <v>14</v>
      </c>
      <c r="AO303">
        <v>10</v>
      </c>
      <c r="AP303">
        <v>12</v>
      </c>
      <c r="AQ303">
        <v>8</v>
      </c>
      <c r="AR303">
        <v>16</v>
      </c>
      <c r="AS303">
        <v>8</v>
      </c>
      <c r="AT303">
        <v>7</v>
      </c>
      <c r="AU303">
        <v>9</v>
      </c>
      <c r="AV303">
        <v>5</v>
      </c>
      <c r="AW303">
        <v>5</v>
      </c>
      <c r="AX303"/>
      <c r="AY303"/>
      <c r="AZ303">
        <f aca="true" t="shared" si="275" ref="AZ303:AZ308">(AW303+2*AN303+AO303)/4</f>
        <v>10.75</v>
      </c>
      <c r="BA303">
        <f aca="true" t="shared" si="276" ref="BA303:BH308">(AN303+2*AO303+AP303)/4</f>
        <v>11.5</v>
      </c>
      <c r="BB303">
        <f t="shared" si="276"/>
        <v>10.5</v>
      </c>
      <c r="BC303">
        <f t="shared" si="276"/>
        <v>11</v>
      </c>
      <c r="BD303">
        <f t="shared" si="276"/>
        <v>12</v>
      </c>
      <c r="BE303">
        <f t="shared" si="276"/>
        <v>9.75</v>
      </c>
      <c r="BF303">
        <f t="shared" si="276"/>
        <v>7.75</v>
      </c>
      <c r="BG303">
        <f t="shared" si="276"/>
        <v>7.5</v>
      </c>
      <c r="BH303">
        <f t="shared" si="276"/>
        <v>6</v>
      </c>
      <c r="BI303">
        <f aca="true" t="shared" si="277" ref="BI303:BI308">(AV303+2*AW303+AN303)/4</f>
        <v>7.25</v>
      </c>
      <c r="BJ303"/>
      <c r="BK303"/>
      <c r="BL303">
        <v>15</v>
      </c>
      <c r="BM303">
        <v>11</v>
      </c>
      <c r="BN303">
        <v>12</v>
      </c>
      <c r="BO303">
        <v>9</v>
      </c>
      <c r="BP303">
        <v>16</v>
      </c>
      <c r="BQ303">
        <v>9</v>
      </c>
      <c r="BR303">
        <v>8</v>
      </c>
      <c r="BS303">
        <v>10</v>
      </c>
      <c r="BT303">
        <v>6</v>
      </c>
      <c r="BU303">
        <v>5</v>
      </c>
      <c r="BV303"/>
      <c r="BW303" t="s">
        <v>48</v>
      </c>
      <c r="BX303" s="5" t="s">
        <v>429</v>
      </c>
      <c r="BY303">
        <f aca="true" t="shared" si="278" ref="BY303:BY308">MAX(BL303:BU303)</f>
        <v>16</v>
      </c>
      <c r="BZ303">
        <f aca="true" t="shared" si="279" ref="BZ303:BZ308">MIN(BL303:BU303)</f>
        <v>5</v>
      </c>
      <c r="CA303" s="27">
        <f aca="true" t="shared" si="280" ref="CA303:CA308">(BY303-BZ303)/4+BZ303</f>
        <v>7.75</v>
      </c>
      <c r="CB303"/>
      <c r="CC303">
        <f aca="true" t="shared" si="281" ref="CC303:CL308">IF(BL303&gt;$CA303,1,0)</f>
        <v>1</v>
      </c>
      <c r="CD303">
        <f t="shared" si="281"/>
        <v>1</v>
      </c>
      <c r="CE303">
        <f t="shared" si="281"/>
        <v>1</v>
      </c>
      <c r="CF303">
        <f t="shared" si="281"/>
        <v>1</v>
      </c>
      <c r="CG303">
        <f t="shared" si="281"/>
        <v>1</v>
      </c>
      <c r="CH303">
        <f t="shared" si="281"/>
        <v>1</v>
      </c>
      <c r="CI303">
        <f t="shared" si="281"/>
        <v>1</v>
      </c>
      <c r="CJ303">
        <f t="shared" si="281"/>
        <v>1</v>
      </c>
      <c r="CK303">
        <f t="shared" si="281"/>
        <v>0</v>
      </c>
      <c r="CL303">
        <f t="shared" si="281"/>
        <v>0</v>
      </c>
      <c r="CM303" t="s">
        <v>47</v>
      </c>
      <c r="CN303" t="s">
        <v>60</v>
      </c>
      <c r="CO303">
        <f aca="true" t="shared" si="282" ref="CO303:CO308">MAX(AZ303:BI303)</f>
        <v>12</v>
      </c>
      <c r="CP303">
        <f aca="true" t="shared" si="283" ref="CP303:CP308">MIN(AZ303:BI303)</f>
        <v>6</v>
      </c>
      <c r="CQ303" s="27">
        <f aca="true" t="shared" si="284" ref="CQ303:CQ308">(CO303-CP303)/4+CP303</f>
        <v>7.5</v>
      </c>
      <c r="CR303"/>
      <c r="CS303">
        <f aca="true" t="shared" si="285" ref="CS303:DB308">IF(AZ303&gt;$CQ303,1,0)</f>
        <v>1</v>
      </c>
      <c r="CT303">
        <f t="shared" si="285"/>
        <v>1</v>
      </c>
      <c r="CU303">
        <f t="shared" si="285"/>
        <v>1</v>
      </c>
      <c r="CV303">
        <f t="shared" si="285"/>
        <v>1</v>
      </c>
      <c r="CW303">
        <f t="shared" si="285"/>
        <v>1</v>
      </c>
      <c r="CX303">
        <f t="shared" si="285"/>
        <v>1</v>
      </c>
      <c r="CY303">
        <f t="shared" si="285"/>
        <v>1</v>
      </c>
      <c r="CZ303">
        <f t="shared" si="285"/>
        <v>0</v>
      </c>
      <c r="DA303">
        <f t="shared" si="285"/>
        <v>0</v>
      </c>
      <c r="DB303">
        <f t="shared" si="285"/>
        <v>0</v>
      </c>
      <c r="DC303" s="8">
        <f t="shared" si="252"/>
        <v>7</v>
      </c>
      <c r="DD303" t="s">
        <v>47</v>
      </c>
      <c r="DE303" s="8">
        <v>477</v>
      </c>
      <c r="DF303" s="103"/>
      <c r="DG303" s="53"/>
      <c r="DH303" s="53"/>
      <c r="DI303" s="53"/>
      <c r="DJ303" s="53"/>
      <c r="DK303" s="53"/>
      <c r="DL303" s="53"/>
      <c r="DP303" s="53"/>
      <c r="DQ303" s="55"/>
    </row>
    <row r="304" spans="1:121" s="5" customFormat="1" ht="12.75">
      <c r="A304" s="53">
        <v>37</v>
      </c>
      <c r="B304" s="8">
        <v>477</v>
      </c>
      <c r="C304" t="s">
        <v>45</v>
      </c>
      <c r="D304" t="s">
        <v>111</v>
      </c>
      <c r="E304" t="s">
        <v>131</v>
      </c>
      <c r="F304" s="8">
        <v>5.1</v>
      </c>
      <c r="G304" s="8">
        <v>0</v>
      </c>
      <c r="H304" s="8">
        <v>372</v>
      </c>
      <c r="I304" s="8">
        <v>39</v>
      </c>
      <c r="J304" s="8"/>
      <c r="K304">
        <v>13.2</v>
      </c>
      <c r="L304" s="8">
        <v>4</v>
      </c>
      <c r="M304"/>
      <c r="N304" s="28">
        <f>(K304-K303)/K303</f>
        <v>0.31999999999999995</v>
      </c>
      <c r="O304">
        <v>20</v>
      </c>
      <c r="P304" s="28">
        <f>(O304-O303)/O303</f>
        <v>0.25</v>
      </c>
      <c r="Q304" s="8">
        <v>5</v>
      </c>
      <c r="R304" s="12">
        <f>Q304-Q303</f>
        <v>0</v>
      </c>
      <c r="S304">
        <v>7.8</v>
      </c>
      <c r="T304" s="28">
        <f>(S304-S303)/S303</f>
        <v>0.3</v>
      </c>
      <c r="U304"/>
      <c r="V304"/>
      <c r="W304" s="93" t="s">
        <v>412</v>
      </c>
      <c r="X304" s="93" t="s">
        <v>412</v>
      </c>
      <c r="Y304" s="93" t="s">
        <v>412</v>
      </c>
      <c r="Z304" s="53" t="s">
        <v>258</v>
      </c>
      <c r="AA304" t="s">
        <v>131</v>
      </c>
      <c r="AB304"/>
      <c r="AC304">
        <v>47</v>
      </c>
      <c r="AD304">
        <v>27</v>
      </c>
      <c r="AE304">
        <v>47</v>
      </c>
      <c r="AF304">
        <v>52</v>
      </c>
      <c r="AG304">
        <v>58</v>
      </c>
      <c r="AH304">
        <v>37</v>
      </c>
      <c r="AI304">
        <v>32</v>
      </c>
      <c r="AJ304">
        <v>19</v>
      </c>
      <c r="AK304">
        <v>22</v>
      </c>
      <c r="AL304">
        <v>31</v>
      </c>
      <c r="AM304"/>
      <c r="AN304">
        <v>16</v>
      </c>
      <c r="AO304">
        <v>9</v>
      </c>
      <c r="AP304">
        <v>16</v>
      </c>
      <c r="AQ304">
        <v>18</v>
      </c>
      <c r="AR304">
        <v>20</v>
      </c>
      <c r="AS304">
        <v>13</v>
      </c>
      <c r="AT304">
        <v>11</v>
      </c>
      <c r="AU304">
        <v>6</v>
      </c>
      <c r="AV304">
        <v>7</v>
      </c>
      <c r="AW304">
        <v>10</v>
      </c>
      <c r="AX304"/>
      <c r="AY304"/>
      <c r="AZ304">
        <f t="shared" si="275"/>
        <v>12.75</v>
      </c>
      <c r="BA304">
        <f t="shared" si="276"/>
        <v>12.5</v>
      </c>
      <c r="BB304">
        <f t="shared" si="276"/>
        <v>14.75</v>
      </c>
      <c r="BC304">
        <f t="shared" si="276"/>
        <v>18</v>
      </c>
      <c r="BD304">
        <f t="shared" si="276"/>
        <v>17.75</v>
      </c>
      <c r="BE304">
        <f t="shared" si="276"/>
        <v>14.25</v>
      </c>
      <c r="BF304">
        <f t="shared" si="276"/>
        <v>10.25</v>
      </c>
      <c r="BG304">
        <f t="shared" si="276"/>
        <v>7.5</v>
      </c>
      <c r="BH304">
        <f t="shared" si="276"/>
        <v>7.5</v>
      </c>
      <c r="BI304">
        <f t="shared" si="277"/>
        <v>10.75</v>
      </c>
      <c r="BJ304"/>
      <c r="BK304"/>
      <c r="BL304">
        <v>13</v>
      </c>
      <c r="BM304">
        <v>7</v>
      </c>
      <c r="BN304">
        <v>13</v>
      </c>
      <c r="BO304">
        <v>14</v>
      </c>
      <c r="BP304">
        <v>16</v>
      </c>
      <c r="BQ304">
        <v>10</v>
      </c>
      <c r="BR304">
        <v>9</v>
      </c>
      <c r="BS304">
        <v>5</v>
      </c>
      <c r="BT304">
        <v>6</v>
      </c>
      <c r="BU304">
        <v>8</v>
      </c>
      <c r="BV304"/>
      <c r="BW304" t="s">
        <v>48</v>
      </c>
      <c r="BX304" s="5" t="s">
        <v>429</v>
      </c>
      <c r="BY304">
        <f t="shared" si="278"/>
        <v>16</v>
      </c>
      <c r="BZ304">
        <f t="shared" si="279"/>
        <v>5</v>
      </c>
      <c r="CA304" s="27">
        <f t="shared" si="280"/>
        <v>7.75</v>
      </c>
      <c r="CB304"/>
      <c r="CC304">
        <f t="shared" si="281"/>
        <v>1</v>
      </c>
      <c r="CD304">
        <f t="shared" si="281"/>
        <v>0</v>
      </c>
      <c r="CE304">
        <f t="shared" si="281"/>
        <v>1</v>
      </c>
      <c r="CF304">
        <f t="shared" si="281"/>
        <v>1</v>
      </c>
      <c r="CG304">
        <f t="shared" si="281"/>
        <v>1</v>
      </c>
      <c r="CH304">
        <f t="shared" si="281"/>
        <v>1</v>
      </c>
      <c r="CI304">
        <f t="shared" si="281"/>
        <v>1</v>
      </c>
      <c r="CJ304">
        <f t="shared" si="281"/>
        <v>0</v>
      </c>
      <c r="CK304">
        <f t="shared" si="281"/>
        <v>0</v>
      </c>
      <c r="CL304">
        <f t="shared" si="281"/>
        <v>1</v>
      </c>
      <c r="CM304" t="s">
        <v>131</v>
      </c>
      <c r="CN304"/>
      <c r="CO304">
        <f t="shared" si="282"/>
        <v>18</v>
      </c>
      <c r="CP304">
        <f t="shared" si="283"/>
        <v>7.5</v>
      </c>
      <c r="CQ304" s="27">
        <f t="shared" si="284"/>
        <v>10.125</v>
      </c>
      <c r="CR304"/>
      <c r="CS304">
        <f t="shared" si="285"/>
        <v>1</v>
      </c>
      <c r="CT304">
        <f t="shared" si="285"/>
        <v>1</v>
      </c>
      <c r="CU304">
        <f t="shared" si="285"/>
        <v>1</v>
      </c>
      <c r="CV304">
        <f t="shared" si="285"/>
        <v>1</v>
      </c>
      <c r="CW304">
        <f t="shared" si="285"/>
        <v>1</v>
      </c>
      <c r="CX304">
        <f t="shared" si="285"/>
        <v>1</v>
      </c>
      <c r="CY304">
        <f t="shared" si="285"/>
        <v>1</v>
      </c>
      <c r="CZ304">
        <f t="shared" si="285"/>
        <v>0</v>
      </c>
      <c r="DA304">
        <f t="shared" si="285"/>
        <v>0</v>
      </c>
      <c r="DB304">
        <f t="shared" si="285"/>
        <v>1</v>
      </c>
      <c r="DC304" s="8">
        <f t="shared" si="252"/>
        <v>8</v>
      </c>
      <c r="DD304" t="s">
        <v>131</v>
      </c>
      <c r="DE304" s="8">
        <v>477</v>
      </c>
      <c r="DF304" s="103"/>
      <c r="DG304" s="53"/>
      <c r="DH304" s="53"/>
      <c r="DI304" s="53"/>
      <c r="DJ304" s="53"/>
      <c r="DK304" s="53"/>
      <c r="DL304" s="53"/>
      <c r="DP304" s="53"/>
      <c r="DQ304" s="55"/>
    </row>
    <row r="305" spans="1:121" s="5" customFormat="1" ht="12.75">
      <c r="A305" s="53">
        <v>37</v>
      </c>
      <c r="B305" s="74">
        <v>477</v>
      </c>
      <c r="C305" t="s">
        <v>45</v>
      </c>
      <c r="D305" t="s">
        <v>389</v>
      </c>
      <c r="E305" s="5" t="s">
        <v>395</v>
      </c>
      <c r="F305" s="8">
        <v>3.9</v>
      </c>
      <c r="G305" s="8">
        <v>0.1</v>
      </c>
      <c r="H305" s="8">
        <v>377</v>
      </c>
      <c r="I305" s="8">
        <v>32</v>
      </c>
      <c r="J305" s="8"/>
      <c r="K305">
        <v>14.5</v>
      </c>
      <c r="L305" s="8">
        <v>5</v>
      </c>
      <c r="M305"/>
      <c r="N305" s="28" t="e">
        <f>(K305-#REF!)/#REF!</f>
        <v>#REF!</v>
      </c>
      <c r="O305">
        <v>23</v>
      </c>
      <c r="P305" s="28" t="e">
        <f>(O305-#REF!)/#REF!</f>
        <v>#REF!</v>
      </c>
      <c r="Q305" s="8">
        <v>2</v>
      </c>
      <c r="R305" s="12" t="e">
        <f>Q305-#REF!</f>
        <v>#REF!</v>
      </c>
      <c r="S305">
        <v>9.6</v>
      </c>
      <c r="T305" s="28" t="e">
        <f>(S305-#REF!)/#REF!</f>
        <v>#REF!</v>
      </c>
      <c r="U305"/>
      <c r="V305"/>
      <c r="W305" s="5" t="s">
        <v>198</v>
      </c>
      <c r="X305" s="5" t="s">
        <v>198</v>
      </c>
      <c r="Y305" s="5" t="s">
        <v>198</v>
      </c>
      <c r="Z305" s="53" t="s">
        <v>258</v>
      </c>
      <c r="AA305" s="5" t="s">
        <v>395</v>
      </c>
      <c r="AB305"/>
      <c r="AC305">
        <v>57</v>
      </c>
      <c r="AD305">
        <v>57</v>
      </c>
      <c r="AE305">
        <v>62</v>
      </c>
      <c r="AF305">
        <v>41</v>
      </c>
      <c r="AG305">
        <v>39</v>
      </c>
      <c r="AH305">
        <v>35</v>
      </c>
      <c r="AI305">
        <v>18</v>
      </c>
      <c r="AJ305">
        <v>26</v>
      </c>
      <c r="AK305">
        <v>19</v>
      </c>
      <c r="AL305">
        <v>23</v>
      </c>
      <c r="AM305"/>
      <c r="AN305">
        <v>22</v>
      </c>
      <c r="AO305">
        <v>21</v>
      </c>
      <c r="AP305">
        <v>23</v>
      </c>
      <c r="AQ305">
        <v>15</v>
      </c>
      <c r="AR305">
        <v>15</v>
      </c>
      <c r="AS305">
        <v>13</v>
      </c>
      <c r="AT305">
        <v>6</v>
      </c>
      <c r="AU305">
        <v>10</v>
      </c>
      <c r="AV305">
        <v>7</v>
      </c>
      <c r="AW305">
        <v>8</v>
      </c>
      <c r="AX305"/>
      <c r="AY305"/>
      <c r="AZ305">
        <f t="shared" si="275"/>
        <v>18.25</v>
      </c>
      <c r="BA305">
        <f t="shared" si="276"/>
        <v>21.75</v>
      </c>
      <c r="BB305">
        <f t="shared" si="276"/>
        <v>20.5</v>
      </c>
      <c r="BC305">
        <f t="shared" si="276"/>
        <v>17</v>
      </c>
      <c r="BD305">
        <f t="shared" si="276"/>
        <v>14.5</v>
      </c>
      <c r="BE305">
        <f t="shared" si="276"/>
        <v>11.75</v>
      </c>
      <c r="BF305">
        <f t="shared" si="276"/>
        <v>8.75</v>
      </c>
      <c r="BG305">
        <f t="shared" si="276"/>
        <v>8.25</v>
      </c>
      <c r="BH305">
        <f t="shared" si="276"/>
        <v>8</v>
      </c>
      <c r="BI305">
        <f t="shared" si="277"/>
        <v>11.25</v>
      </c>
      <c r="BJ305"/>
      <c r="BK305"/>
      <c r="BL305">
        <v>15</v>
      </c>
      <c r="BM305">
        <v>15</v>
      </c>
      <c r="BN305">
        <v>16</v>
      </c>
      <c r="BO305">
        <v>11</v>
      </c>
      <c r="BP305">
        <v>10</v>
      </c>
      <c r="BQ305">
        <v>9</v>
      </c>
      <c r="BR305">
        <v>5</v>
      </c>
      <c r="BS305">
        <v>7</v>
      </c>
      <c r="BT305">
        <v>5</v>
      </c>
      <c r="BU305">
        <v>6</v>
      </c>
      <c r="BV305"/>
      <c r="BW305" t="s">
        <v>48</v>
      </c>
      <c r="BX305" s="5" t="s">
        <v>429</v>
      </c>
      <c r="BY305">
        <f t="shared" si="278"/>
        <v>16</v>
      </c>
      <c r="BZ305">
        <f t="shared" si="279"/>
        <v>5</v>
      </c>
      <c r="CA305" s="27">
        <f t="shared" si="280"/>
        <v>7.75</v>
      </c>
      <c r="CB305"/>
      <c r="CC305">
        <f t="shared" si="281"/>
        <v>1</v>
      </c>
      <c r="CD305">
        <f t="shared" si="281"/>
        <v>1</v>
      </c>
      <c r="CE305">
        <f t="shared" si="281"/>
        <v>1</v>
      </c>
      <c r="CF305">
        <f t="shared" si="281"/>
        <v>1</v>
      </c>
      <c r="CG305">
        <f t="shared" si="281"/>
        <v>1</v>
      </c>
      <c r="CH305">
        <f t="shared" si="281"/>
        <v>1</v>
      </c>
      <c r="CI305">
        <f t="shared" si="281"/>
        <v>0</v>
      </c>
      <c r="CJ305">
        <f t="shared" si="281"/>
        <v>0</v>
      </c>
      <c r="CK305">
        <f t="shared" si="281"/>
        <v>0</v>
      </c>
      <c r="CL305">
        <f t="shared" si="281"/>
        <v>0</v>
      </c>
      <c r="CM305" s="5" t="s">
        <v>395</v>
      </c>
      <c r="CN305"/>
      <c r="CO305">
        <f t="shared" si="282"/>
        <v>21.75</v>
      </c>
      <c r="CP305">
        <f t="shared" si="283"/>
        <v>8</v>
      </c>
      <c r="CQ305" s="27">
        <f t="shared" si="284"/>
        <v>11.4375</v>
      </c>
      <c r="CR305"/>
      <c r="CS305">
        <f t="shared" si="285"/>
        <v>1</v>
      </c>
      <c r="CT305">
        <f t="shared" si="285"/>
        <v>1</v>
      </c>
      <c r="CU305">
        <f t="shared" si="285"/>
        <v>1</v>
      </c>
      <c r="CV305">
        <f t="shared" si="285"/>
        <v>1</v>
      </c>
      <c r="CW305">
        <f t="shared" si="285"/>
        <v>1</v>
      </c>
      <c r="CX305">
        <f t="shared" si="285"/>
        <v>1</v>
      </c>
      <c r="CY305">
        <f t="shared" si="285"/>
        <v>0</v>
      </c>
      <c r="CZ305">
        <f t="shared" si="285"/>
        <v>0</v>
      </c>
      <c r="DA305">
        <f t="shared" si="285"/>
        <v>0</v>
      </c>
      <c r="DB305">
        <f t="shared" si="285"/>
        <v>0</v>
      </c>
      <c r="DC305" s="8">
        <f t="shared" si="252"/>
        <v>6</v>
      </c>
      <c r="DD305" s="5" t="s">
        <v>395</v>
      </c>
      <c r="DE305" s="74">
        <v>477</v>
      </c>
      <c r="DF305" s="74"/>
      <c r="DG305" s="53"/>
      <c r="DH305" s="53"/>
      <c r="DI305" s="53"/>
      <c r="DJ305" s="53"/>
      <c r="DK305" s="53"/>
      <c r="DL305" s="53"/>
      <c r="DP305" s="53"/>
      <c r="DQ305" s="55"/>
    </row>
    <row r="306" spans="1:121" s="5" customFormat="1" ht="12.75">
      <c r="A306" s="53">
        <v>37</v>
      </c>
      <c r="B306" s="74">
        <v>477</v>
      </c>
      <c r="C306" t="s">
        <v>45</v>
      </c>
      <c r="D306" t="s">
        <v>390</v>
      </c>
      <c r="E306" s="77" t="s">
        <v>396</v>
      </c>
      <c r="F306" s="8">
        <v>11.5</v>
      </c>
      <c r="G306" s="8">
        <v>0.7</v>
      </c>
      <c r="H306" s="8">
        <v>666</v>
      </c>
      <c r="I306" s="8">
        <v>36</v>
      </c>
      <c r="J306" s="8"/>
      <c r="K306">
        <v>17.9</v>
      </c>
      <c r="L306" s="8">
        <v>7</v>
      </c>
      <c r="M306"/>
      <c r="N306" s="28" t="e">
        <f>(K306-#REF!)/#REF!</f>
        <v>#REF!</v>
      </c>
      <c r="O306">
        <v>28</v>
      </c>
      <c r="P306" s="28" t="e">
        <f>(O306-#REF!)/#REF!</f>
        <v>#REF!</v>
      </c>
      <c r="Q306" s="8">
        <v>1</v>
      </c>
      <c r="R306" s="12" t="e">
        <f>Q306-#REF!</f>
        <v>#REF!</v>
      </c>
      <c r="S306">
        <v>7.6</v>
      </c>
      <c r="T306" s="28" t="e">
        <f>(S306-#REF!)/#REF!</f>
        <v>#REF!</v>
      </c>
      <c r="U306"/>
      <c r="V306"/>
      <c r="W306" s="5" t="s">
        <v>198</v>
      </c>
      <c r="X306" s="5" t="s">
        <v>198</v>
      </c>
      <c r="Y306" s="5" t="s">
        <v>198</v>
      </c>
      <c r="Z306" s="53" t="s">
        <v>258</v>
      </c>
      <c r="AA306" s="77" t="s">
        <v>396</v>
      </c>
      <c r="AB306"/>
      <c r="AC306">
        <v>87</v>
      </c>
      <c r="AD306">
        <v>94</v>
      </c>
      <c r="AE306">
        <v>90</v>
      </c>
      <c r="AF306">
        <v>65</v>
      </c>
      <c r="AG306">
        <v>92</v>
      </c>
      <c r="AH306">
        <v>76</v>
      </c>
      <c r="AI306">
        <v>45</v>
      </c>
      <c r="AJ306">
        <v>35</v>
      </c>
      <c r="AK306">
        <v>46</v>
      </c>
      <c r="AL306">
        <v>36</v>
      </c>
      <c r="AM306"/>
      <c r="AN306">
        <v>26</v>
      </c>
      <c r="AO306">
        <v>28</v>
      </c>
      <c r="AP306">
        <v>26</v>
      </c>
      <c r="AQ306">
        <v>18</v>
      </c>
      <c r="AR306">
        <v>27</v>
      </c>
      <c r="AS306">
        <v>22</v>
      </c>
      <c r="AT306">
        <v>13</v>
      </c>
      <c r="AU306">
        <v>10</v>
      </c>
      <c r="AV306">
        <v>13</v>
      </c>
      <c r="AW306">
        <v>11</v>
      </c>
      <c r="AX306"/>
      <c r="AY306"/>
      <c r="AZ306">
        <f t="shared" si="275"/>
        <v>22.75</v>
      </c>
      <c r="BA306">
        <f t="shared" si="276"/>
        <v>27</v>
      </c>
      <c r="BB306">
        <f t="shared" si="276"/>
        <v>24.5</v>
      </c>
      <c r="BC306">
        <f t="shared" si="276"/>
        <v>22.25</v>
      </c>
      <c r="BD306">
        <f t="shared" si="276"/>
        <v>23.5</v>
      </c>
      <c r="BE306">
        <f t="shared" si="276"/>
        <v>21</v>
      </c>
      <c r="BF306">
        <f t="shared" si="276"/>
        <v>14.5</v>
      </c>
      <c r="BG306">
        <f t="shared" si="276"/>
        <v>11.5</v>
      </c>
      <c r="BH306">
        <f t="shared" si="276"/>
        <v>11.75</v>
      </c>
      <c r="BI306">
        <f t="shared" si="277"/>
        <v>15.25</v>
      </c>
      <c r="BJ306"/>
      <c r="BK306"/>
      <c r="BL306">
        <v>13</v>
      </c>
      <c r="BM306">
        <v>14</v>
      </c>
      <c r="BN306">
        <v>14</v>
      </c>
      <c r="BO306">
        <v>10</v>
      </c>
      <c r="BP306">
        <v>14</v>
      </c>
      <c r="BQ306">
        <v>11</v>
      </c>
      <c r="BR306">
        <v>7</v>
      </c>
      <c r="BS306">
        <v>5</v>
      </c>
      <c r="BT306">
        <v>7</v>
      </c>
      <c r="BU306">
        <v>5</v>
      </c>
      <c r="BV306"/>
      <c r="BW306" t="s">
        <v>48</v>
      </c>
      <c r="BX306" s="5" t="s">
        <v>429</v>
      </c>
      <c r="BY306">
        <f t="shared" si="278"/>
        <v>14</v>
      </c>
      <c r="BZ306">
        <f t="shared" si="279"/>
        <v>5</v>
      </c>
      <c r="CA306" s="27">
        <f t="shared" si="280"/>
        <v>7.25</v>
      </c>
      <c r="CB306"/>
      <c r="CC306">
        <f t="shared" si="281"/>
        <v>1</v>
      </c>
      <c r="CD306">
        <f t="shared" si="281"/>
        <v>1</v>
      </c>
      <c r="CE306">
        <f t="shared" si="281"/>
        <v>1</v>
      </c>
      <c r="CF306">
        <f t="shared" si="281"/>
        <v>1</v>
      </c>
      <c r="CG306">
        <f t="shared" si="281"/>
        <v>1</v>
      </c>
      <c r="CH306">
        <f t="shared" si="281"/>
        <v>1</v>
      </c>
      <c r="CI306">
        <f t="shared" si="281"/>
        <v>0</v>
      </c>
      <c r="CJ306">
        <f t="shared" si="281"/>
        <v>0</v>
      </c>
      <c r="CK306">
        <f t="shared" si="281"/>
        <v>0</v>
      </c>
      <c r="CL306">
        <f t="shared" si="281"/>
        <v>0</v>
      </c>
      <c r="CM306" s="77" t="s">
        <v>396</v>
      </c>
      <c r="CN306"/>
      <c r="CO306">
        <f t="shared" si="282"/>
        <v>27</v>
      </c>
      <c r="CP306">
        <f t="shared" si="283"/>
        <v>11.5</v>
      </c>
      <c r="CQ306" s="27">
        <f t="shared" si="284"/>
        <v>15.375</v>
      </c>
      <c r="CR306"/>
      <c r="CS306">
        <f t="shared" si="285"/>
        <v>1</v>
      </c>
      <c r="CT306">
        <f t="shared" si="285"/>
        <v>1</v>
      </c>
      <c r="CU306">
        <f t="shared" si="285"/>
        <v>1</v>
      </c>
      <c r="CV306">
        <f t="shared" si="285"/>
        <v>1</v>
      </c>
      <c r="CW306">
        <f t="shared" si="285"/>
        <v>1</v>
      </c>
      <c r="CX306">
        <f t="shared" si="285"/>
        <v>1</v>
      </c>
      <c r="CY306">
        <f t="shared" si="285"/>
        <v>0</v>
      </c>
      <c r="CZ306">
        <f t="shared" si="285"/>
        <v>0</v>
      </c>
      <c r="DA306">
        <f t="shared" si="285"/>
        <v>0</v>
      </c>
      <c r="DB306">
        <f t="shared" si="285"/>
        <v>0</v>
      </c>
      <c r="DC306" s="8">
        <f t="shared" si="252"/>
        <v>6</v>
      </c>
      <c r="DD306" s="77" t="s">
        <v>396</v>
      </c>
      <c r="DE306" s="74">
        <v>477</v>
      </c>
      <c r="DF306" s="74"/>
      <c r="DG306" s="53"/>
      <c r="DH306" s="53"/>
      <c r="DI306" s="53"/>
      <c r="DJ306" s="53"/>
      <c r="DK306" s="53"/>
      <c r="DL306" s="53"/>
      <c r="DP306" s="53"/>
      <c r="DQ306" s="55"/>
    </row>
    <row r="307" spans="1:121" s="5" customFormat="1" ht="12.75">
      <c r="A307" s="53">
        <v>37</v>
      </c>
      <c r="B307" s="74">
        <v>477</v>
      </c>
      <c r="C307" t="s">
        <v>45</v>
      </c>
      <c r="D307" s="5" t="s">
        <v>391</v>
      </c>
      <c r="E307" s="5" t="s">
        <v>393</v>
      </c>
      <c r="F307" s="53">
        <v>6.5</v>
      </c>
      <c r="G307" s="53">
        <v>0.3</v>
      </c>
      <c r="H307" s="74">
        <v>684</v>
      </c>
      <c r="I307" s="74">
        <v>51</v>
      </c>
      <c r="J307" s="74"/>
      <c r="K307" s="77">
        <v>19.6</v>
      </c>
      <c r="L307" s="74">
        <v>11</v>
      </c>
      <c r="M307" s="77"/>
      <c r="N307" s="28" t="e">
        <f>(K307-#REF!)/#REF!</f>
        <v>#REF!</v>
      </c>
      <c r="O307" s="5">
        <v>26</v>
      </c>
      <c r="P307" s="28" t="e">
        <f>(O307-#REF!)/#REF!</f>
        <v>#REF!</v>
      </c>
      <c r="Q307" s="74">
        <v>1</v>
      </c>
      <c r="R307" s="12" t="e">
        <f>Q307-#REF!</f>
        <v>#REF!</v>
      </c>
      <c r="S307" s="77">
        <v>5.4</v>
      </c>
      <c r="T307" s="28" t="e">
        <f>(S307-#REF!)/#REF!</f>
        <v>#REF!</v>
      </c>
      <c r="W307" s="5" t="s">
        <v>198</v>
      </c>
      <c r="X307" s="5" t="s">
        <v>198</v>
      </c>
      <c r="Y307" s="5" t="s">
        <v>198</v>
      </c>
      <c r="Z307" s="53" t="s">
        <v>258</v>
      </c>
      <c r="AA307" s="5" t="s">
        <v>393</v>
      </c>
      <c r="AC307" s="77">
        <v>82</v>
      </c>
      <c r="AD307" s="77">
        <v>91</v>
      </c>
      <c r="AE307" s="77">
        <v>86</v>
      </c>
      <c r="AF307" s="77">
        <v>56</v>
      </c>
      <c r="AG307" s="77">
        <v>71</v>
      </c>
      <c r="AH307" s="77">
        <v>79</v>
      </c>
      <c r="AI307" s="77">
        <v>60</v>
      </c>
      <c r="AJ307" s="77">
        <v>38</v>
      </c>
      <c r="AK307" s="77">
        <v>64</v>
      </c>
      <c r="AL307" s="77">
        <v>57</v>
      </c>
      <c r="AN307" s="5">
        <v>22</v>
      </c>
      <c r="AO307" s="5">
        <v>26</v>
      </c>
      <c r="AP307" s="5">
        <v>24</v>
      </c>
      <c r="AQ307" s="5">
        <v>15</v>
      </c>
      <c r="AR307" s="5">
        <v>20</v>
      </c>
      <c r="AS307" s="5">
        <v>22</v>
      </c>
      <c r="AT307" s="5">
        <v>17</v>
      </c>
      <c r="AU307" s="5">
        <v>11</v>
      </c>
      <c r="AV307" s="5">
        <v>18</v>
      </c>
      <c r="AW307" s="5">
        <v>16</v>
      </c>
      <c r="AX307"/>
      <c r="AY307"/>
      <c r="AZ307">
        <f t="shared" si="275"/>
        <v>21.5</v>
      </c>
      <c r="BA307">
        <f t="shared" si="276"/>
        <v>24.5</v>
      </c>
      <c r="BB307">
        <f t="shared" si="276"/>
        <v>22.25</v>
      </c>
      <c r="BC307">
        <f t="shared" si="276"/>
        <v>18.5</v>
      </c>
      <c r="BD307">
        <f t="shared" si="276"/>
        <v>19.25</v>
      </c>
      <c r="BE307">
        <f t="shared" si="276"/>
        <v>20.25</v>
      </c>
      <c r="BF307">
        <f t="shared" si="276"/>
        <v>16.75</v>
      </c>
      <c r="BG307">
        <f t="shared" si="276"/>
        <v>14.25</v>
      </c>
      <c r="BH307">
        <f t="shared" si="276"/>
        <v>15.75</v>
      </c>
      <c r="BI307">
        <f t="shared" si="277"/>
        <v>18</v>
      </c>
      <c r="BJ307"/>
      <c r="BL307" s="5">
        <v>12</v>
      </c>
      <c r="BM307" s="5">
        <v>13</v>
      </c>
      <c r="BN307" s="5">
        <v>13</v>
      </c>
      <c r="BO307" s="5">
        <v>8</v>
      </c>
      <c r="BP307" s="5">
        <v>10</v>
      </c>
      <c r="BQ307" s="5">
        <v>12</v>
      </c>
      <c r="BR307" s="5">
        <v>9</v>
      </c>
      <c r="BS307" s="5">
        <v>6</v>
      </c>
      <c r="BT307" s="5">
        <v>9</v>
      </c>
      <c r="BU307" s="5">
        <v>8</v>
      </c>
      <c r="BW307" t="s">
        <v>48</v>
      </c>
      <c r="BX307" s="5" t="s">
        <v>429</v>
      </c>
      <c r="BY307">
        <f t="shared" si="278"/>
        <v>13</v>
      </c>
      <c r="BZ307">
        <f t="shared" si="279"/>
        <v>6</v>
      </c>
      <c r="CA307" s="27">
        <f t="shared" si="280"/>
        <v>7.75</v>
      </c>
      <c r="CC307">
        <f t="shared" si="281"/>
        <v>1</v>
      </c>
      <c r="CD307">
        <f t="shared" si="281"/>
        <v>1</v>
      </c>
      <c r="CE307">
        <f t="shared" si="281"/>
        <v>1</v>
      </c>
      <c r="CF307">
        <f t="shared" si="281"/>
        <v>1</v>
      </c>
      <c r="CG307">
        <f t="shared" si="281"/>
        <v>1</v>
      </c>
      <c r="CH307">
        <f t="shared" si="281"/>
        <v>1</v>
      </c>
      <c r="CI307">
        <f t="shared" si="281"/>
        <v>1</v>
      </c>
      <c r="CJ307">
        <f t="shared" si="281"/>
        <v>0</v>
      </c>
      <c r="CK307">
        <f t="shared" si="281"/>
        <v>1</v>
      </c>
      <c r="CL307">
        <f t="shared" si="281"/>
        <v>1</v>
      </c>
      <c r="CM307" s="5" t="s">
        <v>393</v>
      </c>
      <c r="CO307">
        <f t="shared" si="282"/>
        <v>24.5</v>
      </c>
      <c r="CP307">
        <f t="shared" si="283"/>
        <v>14.25</v>
      </c>
      <c r="CQ307" s="27">
        <f t="shared" si="284"/>
        <v>16.8125</v>
      </c>
      <c r="CR307"/>
      <c r="CS307">
        <f t="shared" si="285"/>
        <v>1</v>
      </c>
      <c r="CT307">
        <f t="shared" si="285"/>
        <v>1</v>
      </c>
      <c r="CU307">
        <f t="shared" si="285"/>
        <v>1</v>
      </c>
      <c r="CV307">
        <f t="shared" si="285"/>
        <v>1</v>
      </c>
      <c r="CW307">
        <f t="shared" si="285"/>
        <v>1</v>
      </c>
      <c r="CX307">
        <f t="shared" si="285"/>
        <v>1</v>
      </c>
      <c r="CY307">
        <f t="shared" si="285"/>
        <v>0</v>
      </c>
      <c r="CZ307">
        <f t="shared" si="285"/>
        <v>0</v>
      </c>
      <c r="DA307">
        <f t="shared" si="285"/>
        <v>0</v>
      </c>
      <c r="DB307">
        <f t="shared" si="285"/>
        <v>1</v>
      </c>
      <c r="DC307" s="8">
        <f t="shared" si="252"/>
        <v>7</v>
      </c>
      <c r="DD307" s="5" t="s">
        <v>393</v>
      </c>
      <c r="DE307" s="74">
        <v>477</v>
      </c>
      <c r="DF307" s="74"/>
      <c r="DG307" s="53"/>
      <c r="DH307" s="53"/>
      <c r="DI307" s="53"/>
      <c r="DJ307" s="53"/>
      <c r="DK307" s="53"/>
      <c r="DL307" s="53"/>
      <c r="DP307" s="53"/>
      <c r="DQ307" s="55"/>
    </row>
    <row r="308" spans="1:121" s="5" customFormat="1" ht="12.75">
      <c r="A308" s="53">
        <v>37</v>
      </c>
      <c r="B308" s="74">
        <v>477</v>
      </c>
      <c r="C308" t="s">
        <v>45</v>
      </c>
      <c r="D308" s="5" t="s">
        <v>392</v>
      </c>
      <c r="E308" t="s">
        <v>394</v>
      </c>
      <c r="F308" s="74">
        <v>13.9</v>
      </c>
      <c r="G308" s="74">
        <v>0.9</v>
      </c>
      <c r="H308" s="74">
        <v>670</v>
      </c>
      <c r="I308" s="74">
        <v>46</v>
      </c>
      <c r="J308" s="74"/>
      <c r="K308" s="77">
        <v>21.6</v>
      </c>
      <c r="L308" s="74">
        <v>12</v>
      </c>
      <c r="M308" s="77"/>
      <c r="N308" s="28" t="e">
        <f>(K308-#REF!)/#REF!</f>
        <v>#REF!</v>
      </c>
      <c r="O308" s="5">
        <v>28</v>
      </c>
      <c r="P308" s="28" t="e">
        <f>(O308-#REF!)/#REF!</f>
        <v>#REF!</v>
      </c>
      <c r="Q308" s="74">
        <v>0</v>
      </c>
      <c r="R308" s="12" t="e">
        <f>Q308-#REF!</f>
        <v>#REF!</v>
      </c>
      <c r="S308" s="77">
        <v>3.6</v>
      </c>
      <c r="T308" s="28" t="e">
        <f>(S308-#REF!)/#REF!</f>
        <v>#REF!</v>
      </c>
      <c r="W308" s="5" t="s">
        <v>198</v>
      </c>
      <c r="X308" s="5" t="s">
        <v>198</v>
      </c>
      <c r="Y308" s="53">
        <v>0</v>
      </c>
      <c r="Z308" s="53" t="s">
        <v>258</v>
      </c>
      <c r="AA308" t="s">
        <v>394</v>
      </c>
      <c r="AC308" s="77">
        <v>89</v>
      </c>
      <c r="AD308" s="77">
        <v>67</v>
      </c>
      <c r="AE308" s="77">
        <v>71</v>
      </c>
      <c r="AF308" s="77">
        <v>66</v>
      </c>
      <c r="AG308" s="77">
        <v>82</v>
      </c>
      <c r="AH308" s="77">
        <v>73</v>
      </c>
      <c r="AI308" s="77">
        <v>68</v>
      </c>
      <c r="AJ308" s="77">
        <v>54</v>
      </c>
      <c r="AK308" s="77">
        <v>50</v>
      </c>
      <c r="AL308" s="77">
        <v>50</v>
      </c>
      <c r="AN308" s="5">
        <v>28</v>
      </c>
      <c r="AO308" s="5">
        <v>21</v>
      </c>
      <c r="AP308" s="5">
        <v>22</v>
      </c>
      <c r="AQ308" s="5">
        <v>21</v>
      </c>
      <c r="AR308" s="5">
        <v>25</v>
      </c>
      <c r="AS308" s="5">
        <v>23</v>
      </c>
      <c r="AT308" s="5">
        <v>20</v>
      </c>
      <c r="AU308" s="5">
        <v>17</v>
      </c>
      <c r="AV308" s="5">
        <v>15</v>
      </c>
      <c r="AW308" s="5">
        <v>15</v>
      </c>
      <c r="AX308"/>
      <c r="AY308"/>
      <c r="AZ308">
        <f t="shared" si="275"/>
        <v>23</v>
      </c>
      <c r="BA308">
        <f t="shared" si="276"/>
        <v>23</v>
      </c>
      <c r="BB308">
        <f t="shared" si="276"/>
        <v>21.5</v>
      </c>
      <c r="BC308">
        <f t="shared" si="276"/>
        <v>22.25</v>
      </c>
      <c r="BD308">
        <f t="shared" si="276"/>
        <v>23.5</v>
      </c>
      <c r="BE308">
        <f t="shared" si="276"/>
        <v>22.75</v>
      </c>
      <c r="BF308">
        <f t="shared" si="276"/>
        <v>20</v>
      </c>
      <c r="BG308">
        <f t="shared" si="276"/>
        <v>17.25</v>
      </c>
      <c r="BH308">
        <f t="shared" si="276"/>
        <v>15.5</v>
      </c>
      <c r="BI308">
        <f t="shared" si="277"/>
        <v>18.25</v>
      </c>
      <c r="BJ308"/>
      <c r="BL308" s="5">
        <v>13</v>
      </c>
      <c r="BM308" s="5">
        <v>10</v>
      </c>
      <c r="BN308" s="5">
        <v>11</v>
      </c>
      <c r="BO308" s="5">
        <v>10</v>
      </c>
      <c r="BP308" s="5">
        <v>12</v>
      </c>
      <c r="BQ308" s="5">
        <v>11</v>
      </c>
      <c r="BR308" s="5">
        <v>10</v>
      </c>
      <c r="BS308" s="5">
        <v>8</v>
      </c>
      <c r="BT308" s="5">
        <v>7</v>
      </c>
      <c r="BU308" s="5">
        <v>7</v>
      </c>
      <c r="BW308" t="s">
        <v>48</v>
      </c>
      <c r="BX308" s="5" t="s">
        <v>429</v>
      </c>
      <c r="BY308">
        <f t="shared" si="278"/>
        <v>13</v>
      </c>
      <c r="BZ308">
        <f t="shared" si="279"/>
        <v>7</v>
      </c>
      <c r="CA308" s="27">
        <f t="shared" si="280"/>
        <v>8.5</v>
      </c>
      <c r="CC308">
        <f t="shared" si="281"/>
        <v>1</v>
      </c>
      <c r="CD308">
        <f t="shared" si="281"/>
        <v>1</v>
      </c>
      <c r="CE308">
        <f t="shared" si="281"/>
        <v>1</v>
      </c>
      <c r="CF308">
        <f t="shared" si="281"/>
        <v>1</v>
      </c>
      <c r="CG308">
        <f t="shared" si="281"/>
        <v>1</v>
      </c>
      <c r="CH308">
        <f t="shared" si="281"/>
        <v>1</v>
      </c>
      <c r="CI308">
        <f t="shared" si="281"/>
        <v>1</v>
      </c>
      <c r="CJ308">
        <f t="shared" si="281"/>
        <v>0</v>
      </c>
      <c r="CK308">
        <f t="shared" si="281"/>
        <v>0</v>
      </c>
      <c r="CL308">
        <f t="shared" si="281"/>
        <v>0</v>
      </c>
      <c r="CM308" t="s">
        <v>394</v>
      </c>
      <c r="CO308">
        <f t="shared" si="282"/>
        <v>23.5</v>
      </c>
      <c r="CP308">
        <f t="shared" si="283"/>
        <v>15.5</v>
      </c>
      <c r="CQ308" s="27">
        <f t="shared" si="284"/>
        <v>17.5</v>
      </c>
      <c r="CR308"/>
      <c r="CS308">
        <f t="shared" si="285"/>
        <v>1</v>
      </c>
      <c r="CT308">
        <f t="shared" si="285"/>
        <v>1</v>
      </c>
      <c r="CU308">
        <f t="shared" si="285"/>
        <v>1</v>
      </c>
      <c r="CV308">
        <f t="shared" si="285"/>
        <v>1</v>
      </c>
      <c r="CW308">
        <f t="shared" si="285"/>
        <v>1</v>
      </c>
      <c r="CX308">
        <f t="shared" si="285"/>
        <v>1</v>
      </c>
      <c r="CY308">
        <f t="shared" si="285"/>
        <v>1</v>
      </c>
      <c r="CZ308">
        <f t="shared" si="285"/>
        <v>0</v>
      </c>
      <c r="DA308">
        <f t="shared" si="285"/>
        <v>0</v>
      </c>
      <c r="DB308">
        <f t="shared" si="285"/>
        <v>1</v>
      </c>
      <c r="DC308" s="8">
        <f t="shared" si="252"/>
        <v>8</v>
      </c>
      <c r="DD308" t="s">
        <v>394</v>
      </c>
      <c r="DE308" s="74">
        <v>477</v>
      </c>
      <c r="DF308" s="74"/>
      <c r="DG308" s="53"/>
      <c r="DH308" s="53"/>
      <c r="DI308" s="53"/>
      <c r="DJ308" s="53"/>
      <c r="DK308" s="53"/>
      <c r="DL308" s="53"/>
      <c r="DP308" s="53"/>
      <c r="DQ308" s="55"/>
    </row>
    <row r="309" spans="1:121" s="5" customFormat="1" ht="12.75">
      <c r="A309" s="33"/>
      <c r="B309" s="33"/>
      <c r="C309" s="3" t="s">
        <v>51</v>
      </c>
      <c r="D309" s="3"/>
      <c r="E309" s="3"/>
      <c r="F309" s="33"/>
      <c r="G309" s="33"/>
      <c r="H309" s="33"/>
      <c r="I309" s="33"/>
      <c r="J309" s="33"/>
      <c r="K309" s="3"/>
      <c r="L309" s="33"/>
      <c r="M309" s="3"/>
      <c r="N309" s="88"/>
      <c r="O309" s="3"/>
      <c r="P309" s="88"/>
      <c r="Q309" s="33"/>
      <c r="R309" s="36"/>
      <c r="S309" s="3"/>
      <c r="T309" s="88"/>
      <c r="U309" s="3"/>
      <c r="V309" s="3"/>
      <c r="W309" s="3"/>
      <c r="X309" s="3"/>
      <c r="Y309" s="3"/>
      <c r="Z309" s="3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87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8"/>
      <c r="DD309" s="3"/>
      <c r="DE309" s="33"/>
      <c r="DF309" s="76"/>
      <c r="DG309" s="53"/>
      <c r="DH309" s="53"/>
      <c r="DI309" s="53"/>
      <c r="DJ309" s="53"/>
      <c r="DK309" s="53"/>
      <c r="DL309" s="53"/>
      <c r="DP309" s="53"/>
      <c r="DQ309" s="55"/>
    </row>
    <row r="310" spans="1:121" s="5" customFormat="1" ht="12.75">
      <c r="A310" s="8"/>
      <c r="B310" s="8"/>
      <c r="C310"/>
      <c r="D310"/>
      <c r="E310"/>
      <c r="F310" s="8"/>
      <c r="G310" s="8"/>
      <c r="H310" s="8"/>
      <c r="I310" s="8"/>
      <c r="J310" s="8"/>
      <c r="K310"/>
      <c r="L310" s="8"/>
      <c r="M310"/>
      <c r="N310" s="40"/>
      <c r="O310"/>
      <c r="P310" s="40"/>
      <c r="Q310" s="8"/>
      <c r="R310" s="12"/>
      <c r="S310"/>
      <c r="T310" s="40"/>
      <c r="U310"/>
      <c r="V310"/>
      <c r="W310"/>
      <c r="X310"/>
      <c r="Y310"/>
      <c r="Z310" s="8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 s="27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 s="8"/>
      <c r="DD310"/>
      <c r="DE310" s="8"/>
      <c r="DF310" s="103"/>
      <c r="DG310" s="53"/>
      <c r="DH310" s="53"/>
      <c r="DI310" s="53"/>
      <c r="DJ310" s="53"/>
      <c r="DK310" s="53"/>
      <c r="DL310" s="53"/>
      <c r="DP310" s="53"/>
      <c r="DQ310" s="55"/>
    </row>
    <row r="311" spans="1:121" s="5" customFormat="1" ht="12.75">
      <c r="A311" s="8"/>
      <c r="B311" s="8"/>
      <c r="C311"/>
      <c r="D311"/>
      <c r="E311"/>
      <c r="F311" s="8"/>
      <c r="G311" s="8"/>
      <c r="H311" s="8"/>
      <c r="I311" s="8"/>
      <c r="J311" s="8"/>
      <c r="K311"/>
      <c r="L311" s="8"/>
      <c r="M311"/>
      <c r="N311" s="40"/>
      <c r="O311"/>
      <c r="P311" s="40"/>
      <c r="Q311" s="8"/>
      <c r="R311" s="12"/>
      <c r="S311"/>
      <c r="T311" s="40"/>
      <c r="U311"/>
      <c r="V311"/>
      <c r="W311"/>
      <c r="X311"/>
      <c r="Y311"/>
      <c r="Z311" s="8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 s="27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 s="8"/>
      <c r="DD311"/>
      <c r="DE311" s="8"/>
      <c r="DF311" s="103"/>
      <c r="DG311" s="53"/>
      <c r="DH311" s="53"/>
      <c r="DI311" s="53"/>
      <c r="DJ311" s="53"/>
      <c r="DK311" s="53"/>
      <c r="DL311" s="53"/>
      <c r="DP311" s="53"/>
      <c r="DQ311" s="55"/>
    </row>
    <row r="312" spans="1:206" s="5" customFormat="1" ht="12.75">
      <c r="A312" s="8"/>
      <c r="B312" s="8"/>
      <c r="C312"/>
      <c r="D312"/>
      <c r="E312"/>
      <c r="F312" s="8"/>
      <c r="G312" s="8"/>
      <c r="H312" s="8"/>
      <c r="I312" s="8"/>
      <c r="J312" s="8"/>
      <c r="K312"/>
      <c r="L312" s="8"/>
      <c r="M312"/>
      <c r="N312" s="40"/>
      <c r="O312"/>
      <c r="P312" s="40"/>
      <c r="Q312" s="8"/>
      <c r="R312" s="12"/>
      <c r="S312"/>
      <c r="T312" s="40"/>
      <c r="U312"/>
      <c r="V312"/>
      <c r="W312"/>
      <c r="X312"/>
      <c r="Y312"/>
      <c r="Z312" s="8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 s="27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 s="8"/>
      <c r="DD312"/>
      <c r="DE312" s="8"/>
      <c r="DF312" s="103"/>
      <c r="DG312" s="53"/>
      <c r="DH312" s="53"/>
      <c r="DI312" s="53"/>
      <c r="DJ312" s="8"/>
      <c r="DK312" s="8"/>
      <c r="DL312" s="8"/>
      <c r="DM312"/>
      <c r="DN312"/>
      <c r="DO312"/>
      <c r="DP312" s="8"/>
      <c r="DQ312" s="9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67"/>
  <sheetViews>
    <sheetView workbookViewId="0" topLeftCell="A1">
      <selection activeCell="D10" sqref="D10"/>
    </sheetView>
  </sheetViews>
  <sheetFormatPr defaultColWidth="9.140625" defaultRowHeight="12.75"/>
  <cols>
    <col min="1" max="1" width="6.57421875" style="8" customWidth="1"/>
    <col min="2" max="2" width="12.140625" style="8" customWidth="1"/>
    <col min="3" max="3" width="11.140625" style="9" customWidth="1"/>
    <col min="4" max="4" width="13.28125" style="8" customWidth="1"/>
    <col min="5" max="5" width="4.7109375" style="8" customWidth="1"/>
    <col min="6" max="9" width="6.28125" style="8" customWidth="1"/>
    <col min="10" max="10" width="11.421875" style="9" customWidth="1"/>
    <col min="11" max="11" width="5.7109375" style="8" customWidth="1"/>
    <col min="12" max="12" width="4.00390625" style="8" customWidth="1"/>
    <col min="13" max="13" width="6.421875" style="8" customWidth="1"/>
    <col min="14" max="14" width="6.140625" style="8" customWidth="1"/>
    <col min="15" max="15" width="6.28125" style="8" customWidth="1"/>
    <col min="16" max="16" width="9.140625" style="8" customWidth="1"/>
    <col min="17" max="17" width="7.00390625" style="8" customWidth="1"/>
    <col min="18" max="18" width="9.7109375" style="8" customWidth="1"/>
    <col min="19" max="19" width="6.00390625" style="8" customWidth="1"/>
    <col min="20" max="20" width="7.7109375" style="8" customWidth="1"/>
    <col min="21" max="21" width="6.8515625" style="8" customWidth="1"/>
    <col min="22" max="22" width="7.140625" style="8" customWidth="1"/>
    <col min="23" max="23" width="9.8515625" style="8" customWidth="1"/>
    <col min="24" max="25" width="10.7109375" style="8" customWidth="1"/>
    <col min="26" max="26" width="6.140625" style="8" customWidth="1"/>
    <col min="27" max="27" width="10.140625" style="8" customWidth="1"/>
    <col min="28" max="28" width="5.421875" style="8" customWidth="1"/>
    <col min="29" max="29" width="8.421875" style="8" customWidth="1"/>
    <col min="30" max="38" width="4.00390625" style="8" customWidth="1"/>
    <col min="39" max="39" width="4.7109375" style="8" customWidth="1"/>
    <col min="40" max="49" width="5.00390625" style="8" customWidth="1"/>
    <col min="50" max="50" width="7.57421875" style="8" customWidth="1"/>
    <col min="51" max="51" width="11.28125" style="8" customWidth="1"/>
    <col min="52" max="52" width="9.140625" style="8" customWidth="1"/>
    <col min="53" max="53" width="8.00390625" style="8" customWidth="1"/>
    <col min="54" max="54" width="5.7109375" style="8" customWidth="1"/>
    <col min="55" max="55" width="10.421875" style="8" customWidth="1"/>
    <col min="56" max="56" width="7.8515625" style="8" customWidth="1"/>
    <col min="57" max="87" width="4.7109375" style="8" customWidth="1"/>
    <col min="88" max="88" width="6.57421875" style="8" customWidth="1"/>
    <col min="89" max="89" width="12.140625" style="8" customWidth="1"/>
    <col min="90" max="90" width="11.421875" style="9" customWidth="1"/>
    <col min="91" max="16384" width="8.8515625" style="8" customWidth="1"/>
  </cols>
  <sheetData>
    <row r="1" spans="2:90" s="6" customFormat="1" ht="12.75">
      <c r="B1" s="6" t="s">
        <v>0</v>
      </c>
      <c r="C1" s="7" t="s">
        <v>112</v>
      </c>
      <c r="D1" s="6" t="s">
        <v>2</v>
      </c>
      <c r="E1" s="6" t="s">
        <v>113</v>
      </c>
      <c r="F1" s="6" t="s">
        <v>6</v>
      </c>
      <c r="G1" s="6" t="s">
        <v>7</v>
      </c>
      <c r="H1" s="6" t="s">
        <v>114</v>
      </c>
      <c r="I1" s="6" t="s">
        <v>115</v>
      </c>
      <c r="J1" s="6" t="s">
        <v>3</v>
      </c>
      <c r="K1" s="6" t="s">
        <v>116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6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6" t="s">
        <v>21</v>
      </c>
      <c r="Z1" s="6" t="s">
        <v>22</v>
      </c>
      <c r="AA1" s="6" t="s">
        <v>23</v>
      </c>
      <c r="AB1" s="6" t="s">
        <v>117</v>
      </c>
      <c r="AC1" s="6" t="s">
        <v>118</v>
      </c>
      <c r="AD1" s="6" t="s">
        <v>24</v>
      </c>
      <c r="AE1" s="6" t="s">
        <v>25</v>
      </c>
      <c r="AF1" s="6" t="s">
        <v>26</v>
      </c>
      <c r="AG1" s="6" t="s">
        <v>27</v>
      </c>
      <c r="AH1" s="6" t="s">
        <v>28</v>
      </c>
      <c r="AI1" s="6" t="s">
        <v>29</v>
      </c>
      <c r="AJ1" s="6" t="s">
        <v>30</v>
      </c>
      <c r="AK1" s="6" t="s">
        <v>31</v>
      </c>
      <c r="AL1" s="6" t="s">
        <v>32</v>
      </c>
      <c r="AM1" s="6" t="s">
        <v>33</v>
      </c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43</v>
      </c>
      <c r="AX1" s="6" t="s">
        <v>119</v>
      </c>
      <c r="AY1" s="6" t="s">
        <v>120</v>
      </c>
      <c r="AZ1" s="6" t="s">
        <v>121</v>
      </c>
      <c r="BA1" s="6" t="s">
        <v>122</v>
      </c>
      <c r="BB1" s="6" t="s">
        <v>123</v>
      </c>
      <c r="BC1" s="6" t="s">
        <v>124</v>
      </c>
      <c r="BD1" s="6" t="s">
        <v>125</v>
      </c>
      <c r="BJ1" s="20" t="s">
        <v>169</v>
      </c>
      <c r="BK1" s="20" t="s">
        <v>34</v>
      </c>
      <c r="BL1" s="20" t="s">
        <v>35</v>
      </c>
      <c r="BM1" s="20" t="s">
        <v>36</v>
      </c>
      <c r="BN1" s="20" t="s">
        <v>37</v>
      </c>
      <c r="BO1" s="20" t="s">
        <v>38</v>
      </c>
      <c r="BP1" s="20" t="s">
        <v>39</v>
      </c>
      <c r="BQ1" s="20" t="s">
        <v>40</v>
      </c>
      <c r="BR1" s="20" t="s">
        <v>41</v>
      </c>
      <c r="BS1" s="20" t="s">
        <v>42</v>
      </c>
      <c r="BT1" s="20" t="s">
        <v>43</v>
      </c>
      <c r="BV1" s="1" t="s">
        <v>170</v>
      </c>
      <c r="BW1" s="1" t="s">
        <v>171</v>
      </c>
      <c r="BX1" s="21" t="s">
        <v>172</v>
      </c>
      <c r="BY1" s="1"/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1">
        <v>7</v>
      </c>
      <c r="CG1" s="1">
        <v>8</v>
      </c>
      <c r="CH1" s="1">
        <v>9</v>
      </c>
      <c r="CI1" s="1">
        <v>10</v>
      </c>
      <c r="CJ1" s="6" t="s">
        <v>283</v>
      </c>
      <c r="CK1" s="6" t="s">
        <v>0</v>
      </c>
      <c r="CL1" s="6" t="s">
        <v>3</v>
      </c>
    </row>
    <row r="2" spans="63:87" ht="12.75">
      <c r="BK2"/>
      <c r="BL2"/>
      <c r="BM2"/>
      <c r="BN2"/>
      <c r="BO2"/>
      <c r="BP2"/>
      <c r="BQ2"/>
      <c r="BR2"/>
      <c r="BS2"/>
      <c r="BT2"/>
      <c r="BV2" s="26"/>
      <c r="BW2" s="26"/>
      <c r="BX2" s="27"/>
      <c r="BY2"/>
      <c r="BZ2"/>
      <c r="CA2"/>
      <c r="CB2"/>
      <c r="CC2"/>
      <c r="CD2"/>
      <c r="CE2"/>
      <c r="CF2"/>
      <c r="CG2"/>
      <c r="CH2"/>
      <c r="CI2"/>
    </row>
    <row r="3" spans="1:90" ht="12.75">
      <c r="A3" s="8">
        <v>1</v>
      </c>
      <c r="B3" s="8" t="s">
        <v>126</v>
      </c>
      <c r="C3" s="9" t="s">
        <v>127</v>
      </c>
      <c r="D3" s="8" t="s">
        <v>128</v>
      </c>
      <c r="E3" s="10">
        <v>38620.48263888889</v>
      </c>
      <c r="F3" s="8">
        <v>14.5</v>
      </c>
      <c r="G3" s="8">
        <v>3.3</v>
      </c>
      <c r="H3" s="8">
        <v>19.4</v>
      </c>
      <c r="I3" s="8">
        <v>7.3</v>
      </c>
      <c r="J3" s="9" t="s">
        <v>129</v>
      </c>
      <c r="K3" s="8">
        <v>26</v>
      </c>
      <c r="L3" s="8">
        <v>0.7</v>
      </c>
      <c r="M3" s="8">
        <v>0.22</v>
      </c>
      <c r="N3" s="8">
        <v>60</v>
      </c>
      <c r="O3" s="8">
        <v>0.289</v>
      </c>
      <c r="P3" s="8">
        <v>0.04</v>
      </c>
      <c r="Q3" s="8">
        <v>0.396</v>
      </c>
      <c r="R3" s="8">
        <v>0.07</v>
      </c>
      <c r="S3" s="8">
        <v>0.686</v>
      </c>
      <c r="T3" s="8">
        <v>0.097</v>
      </c>
      <c r="U3" s="8">
        <v>537</v>
      </c>
      <c r="V3" s="8">
        <v>12.4</v>
      </c>
      <c r="W3" s="8">
        <v>5.1</v>
      </c>
      <c r="X3" s="8">
        <v>28</v>
      </c>
      <c r="Y3" s="8">
        <v>2</v>
      </c>
      <c r="Z3" s="8">
        <v>15.9</v>
      </c>
      <c r="AA3" s="8">
        <v>13</v>
      </c>
      <c r="AB3" s="8">
        <v>13.2</v>
      </c>
      <c r="AC3" s="8">
        <v>3</v>
      </c>
      <c r="AD3" s="8">
        <v>167</v>
      </c>
      <c r="AE3" s="8">
        <v>206</v>
      </c>
      <c r="AF3" s="8">
        <v>150</v>
      </c>
      <c r="AG3" s="8">
        <v>94</v>
      </c>
      <c r="AH3" s="8">
        <v>79</v>
      </c>
      <c r="AI3" s="8">
        <v>64</v>
      </c>
      <c r="AJ3" s="8">
        <v>40</v>
      </c>
      <c r="AK3" s="8">
        <v>36</v>
      </c>
      <c r="AL3" s="8">
        <v>61</v>
      </c>
      <c r="AM3" s="8">
        <v>171</v>
      </c>
      <c r="AN3" s="8">
        <v>18.1</v>
      </c>
      <c r="AO3" s="8">
        <v>28</v>
      </c>
      <c r="AP3" s="8">
        <v>15.7</v>
      </c>
      <c r="AQ3" s="8">
        <v>5.5</v>
      </c>
      <c r="AR3" s="8">
        <v>4.2</v>
      </c>
      <c r="AS3" s="8">
        <v>1.7</v>
      </c>
      <c r="AT3" s="8">
        <v>1.3</v>
      </c>
      <c r="AU3" s="8">
        <v>2.4</v>
      </c>
      <c r="AV3" s="8">
        <v>4.2</v>
      </c>
      <c r="AW3" s="8">
        <v>16.4</v>
      </c>
      <c r="AX3" s="8">
        <v>0.36</v>
      </c>
      <c r="AY3" s="8">
        <v>46.8</v>
      </c>
      <c r="AZ3" s="8">
        <v>9.1</v>
      </c>
      <c r="BA3" s="8">
        <v>0</v>
      </c>
      <c r="BB3" s="8">
        <v>0.05</v>
      </c>
      <c r="BC3" s="8">
        <v>1</v>
      </c>
      <c r="BD3" s="8">
        <v>0</v>
      </c>
      <c r="BK3">
        <f aca="true" t="shared" si="0" ref="BK3:BK66">(AW3+2*AN3+AO3)/4</f>
        <v>20.15</v>
      </c>
      <c r="BL3">
        <f aca="true" t="shared" si="1" ref="BL3:BL66">(AN3+2*AO3+AP3)/4</f>
        <v>22.45</v>
      </c>
      <c r="BM3">
        <f aca="true" t="shared" si="2" ref="BM3:BM66">(AO3+2*AP3+AQ3)/4</f>
        <v>16.225</v>
      </c>
      <c r="BN3">
        <f aca="true" t="shared" si="3" ref="BN3:BN66">(AP3+2*AQ3+AR3)/4</f>
        <v>7.725</v>
      </c>
      <c r="BO3">
        <f aca="true" t="shared" si="4" ref="BO3:BO66">(AQ3+2*AR3+AS3)/4</f>
        <v>3.9</v>
      </c>
      <c r="BP3">
        <f aca="true" t="shared" si="5" ref="BP3:BP66">(AR3+2*AS3+AT3)/4</f>
        <v>2.225</v>
      </c>
      <c r="BQ3">
        <f aca="true" t="shared" si="6" ref="BQ3:BQ66">(AS3+2*AT3+AU3)/4</f>
        <v>1.6749999999999998</v>
      </c>
      <c r="BR3">
        <f aca="true" t="shared" si="7" ref="BR3:BR66">(AT3+2*AU3+AV3)/4</f>
        <v>2.575</v>
      </c>
      <c r="BS3">
        <f aca="true" t="shared" si="8" ref="BS3:BS66">(AU3+2*AV3+AW3)/4</f>
        <v>6.8</v>
      </c>
      <c r="BT3">
        <f aca="true" t="shared" si="9" ref="BT3:BT66">(AV3+2*AW3+AN3)/4</f>
        <v>13.775</v>
      </c>
      <c r="BV3" s="26">
        <f aca="true" t="shared" si="10" ref="BV3:BV66">MAX(BK3:BT3)</f>
        <v>22.45</v>
      </c>
      <c r="BW3" s="26">
        <f aca="true" t="shared" si="11" ref="BW3:BW66">MIN(BK3:BT3)</f>
        <v>1.6749999999999998</v>
      </c>
      <c r="BX3" s="27">
        <f aca="true" t="shared" si="12" ref="BX3:BX66">(BV3-BW3)/4+BW3</f>
        <v>6.8687499999999995</v>
      </c>
      <c r="BY3"/>
      <c r="BZ3">
        <f aca="true" t="shared" si="13" ref="BZ3:BZ66">IF(BK3&gt;$BX3,1,0)</f>
        <v>1</v>
      </c>
      <c r="CA3">
        <f aca="true" t="shared" si="14" ref="CA3:CA66">IF(BL3&gt;$BX3,1,0)</f>
        <v>1</v>
      </c>
      <c r="CB3">
        <f aca="true" t="shared" si="15" ref="CB3:CB66">IF(BM3&gt;$BX3,1,0)</f>
        <v>1</v>
      </c>
      <c r="CC3">
        <f aca="true" t="shared" si="16" ref="CC3:CC66">IF(BN3&gt;$BX3,1,0)</f>
        <v>1</v>
      </c>
      <c r="CD3">
        <f aca="true" t="shared" si="17" ref="CD3:CD66">IF(BO3&gt;$BX3,1,0)</f>
        <v>0</v>
      </c>
      <c r="CE3">
        <f aca="true" t="shared" si="18" ref="CE3:CE66">IF(BP3&gt;$BX3,1,0)</f>
        <v>0</v>
      </c>
      <c r="CF3">
        <f aca="true" t="shared" si="19" ref="CF3:CF66">IF(BQ3&gt;$BX3,1,0)</f>
        <v>0</v>
      </c>
      <c r="CG3">
        <f aca="true" t="shared" si="20" ref="CG3:CG66">IF(BR3&gt;$BX3,1,0)</f>
        <v>0</v>
      </c>
      <c r="CH3">
        <f aca="true" t="shared" si="21" ref="CH3:CH66">IF(BS3&gt;$BX3,1,0)</f>
        <v>0</v>
      </c>
      <c r="CI3">
        <f aca="true" t="shared" si="22" ref="CI3:CI66">IF(BT3&gt;$BX3,1,0)</f>
        <v>1</v>
      </c>
      <c r="CJ3" s="8">
        <f aca="true" t="shared" si="23" ref="CJ3:CJ66">SUM(BZ3:CI3)</f>
        <v>5</v>
      </c>
      <c r="CK3" s="8" t="s">
        <v>126</v>
      </c>
      <c r="CL3" s="9" t="s">
        <v>129</v>
      </c>
    </row>
    <row r="4" spans="1:90" ht="12.75">
      <c r="A4" s="8">
        <v>1</v>
      </c>
      <c r="B4" s="8" t="s">
        <v>126</v>
      </c>
      <c r="C4" s="9" t="s">
        <v>127</v>
      </c>
      <c r="D4" s="8" t="s">
        <v>128</v>
      </c>
      <c r="E4" s="10">
        <v>38620.48263888889</v>
      </c>
      <c r="F4" s="8">
        <v>14.5</v>
      </c>
      <c r="G4" s="8">
        <v>3.3</v>
      </c>
      <c r="H4" s="8">
        <v>19.4</v>
      </c>
      <c r="I4" s="8">
        <v>7.3</v>
      </c>
      <c r="J4" s="9" t="s">
        <v>127</v>
      </c>
      <c r="K4" s="8">
        <v>26</v>
      </c>
      <c r="L4" s="8">
        <v>0.8</v>
      </c>
      <c r="M4" s="8">
        <v>0.14</v>
      </c>
      <c r="N4" s="8">
        <v>66</v>
      </c>
      <c r="O4" s="8">
        <v>0.251</v>
      </c>
      <c r="P4" s="8">
        <v>0.035</v>
      </c>
      <c r="Q4" s="8">
        <v>0.342</v>
      </c>
      <c r="R4" s="8">
        <v>0.046</v>
      </c>
      <c r="S4" s="8">
        <v>0.592</v>
      </c>
      <c r="T4" s="8">
        <v>0.077</v>
      </c>
      <c r="U4" s="8">
        <v>260</v>
      </c>
      <c r="V4" s="8">
        <v>6.4</v>
      </c>
      <c r="W4" s="8">
        <v>4</v>
      </c>
      <c r="X4" s="8">
        <v>8</v>
      </c>
      <c r="Y4" s="8">
        <v>3</v>
      </c>
      <c r="Z4" s="8">
        <v>25</v>
      </c>
      <c r="AA4" s="8">
        <v>18.6</v>
      </c>
      <c r="AB4" s="8">
        <v>7.7</v>
      </c>
      <c r="AC4" s="8">
        <v>3.1</v>
      </c>
      <c r="AD4" s="8">
        <v>34</v>
      </c>
      <c r="AE4" s="8">
        <v>73</v>
      </c>
      <c r="AF4" s="8">
        <v>140</v>
      </c>
      <c r="AG4" s="8">
        <v>75</v>
      </c>
      <c r="AH4" s="8">
        <v>9</v>
      </c>
      <c r="AI4" s="8">
        <v>7</v>
      </c>
      <c r="AJ4" s="8">
        <v>9</v>
      </c>
      <c r="AK4" s="8">
        <v>14</v>
      </c>
      <c r="AL4" s="8">
        <v>83</v>
      </c>
      <c r="AM4" s="8">
        <v>88</v>
      </c>
      <c r="AN4" s="8">
        <v>4</v>
      </c>
      <c r="AO4" s="8">
        <v>4.9</v>
      </c>
      <c r="AP4" s="8">
        <v>8</v>
      </c>
      <c r="AQ4" s="8">
        <v>2.6</v>
      </c>
      <c r="AR4" s="8">
        <v>0.3</v>
      </c>
      <c r="AS4" s="8">
        <v>0</v>
      </c>
      <c r="AT4" s="8">
        <v>0</v>
      </c>
      <c r="AU4" s="8">
        <v>0</v>
      </c>
      <c r="AV4" s="8">
        <v>5.9</v>
      </c>
      <c r="AW4" s="8">
        <v>5.3</v>
      </c>
      <c r="AX4" s="8">
        <v>0.4</v>
      </c>
      <c r="AY4" s="8">
        <v>41.8</v>
      </c>
      <c r="AZ4" s="8">
        <v>10.7</v>
      </c>
      <c r="BA4" s="8">
        <v>0</v>
      </c>
      <c r="BB4" s="8">
        <v>0.05</v>
      </c>
      <c r="BC4" s="8">
        <v>1</v>
      </c>
      <c r="BD4" s="8">
        <v>0</v>
      </c>
      <c r="BK4">
        <f t="shared" si="0"/>
        <v>4.550000000000001</v>
      </c>
      <c r="BL4">
        <f t="shared" si="1"/>
        <v>5.45</v>
      </c>
      <c r="BM4">
        <f t="shared" si="2"/>
        <v>5.875</v>
      </c>
      <c r="BN4">
        <f t="shared" si="3"/>
        <v>3.375</v>
      </c>
      <c r="BO4">
        <f t="shared" si="4"/>
        <v>0.8</v>
      </c>
      <c r="BP4">
        <f t="shared" si="5"/>
        <v>0.075</v>
      </c>
      <c r="BQ4">
        <f t="shared" si="6"/>
        <v>0</v>
      </c>
      <c r="BR4">
        <f t="shared" si="7"/>
        <v>1.475</v>
      </c>
      <c r="BS4">
        <f t="shared" si="8"/>
        <v>4.275</v>
      </c>
      <c r="BT4">
        <f t="shared" si="9"/>
        <v>5.125</v>
      </c>
      <c r="BV4" s="26">
        <f t="shared" si="10"/>
        <v>5.875</v>
      </c>
      <c r="BW4" s="26">
        <f t="shared" si="11"/>
        <v>0</v>
      </c>
      <c r="BX4" s="27">
        <f t="shared" si="12"/>
        <v>1.46875</v>
      </c>
      <c r="BY4"/>
      <c r="BZ4">
        <f t="shared" si="13"/>
        <v>1</v>
      </c>
      <c r="CA4">
        <f t="shared" si="14"/>
        <v>1</v>
      </c>
      <c r="CB4">
        <f t="shared" si="15"/>
        <v>1</v>
      </c>
      <c r="CC4">
        <f t="shared" si="16"/>
        <v>1</v>
      </c>
      <c r="CD4">
        <f t="shared" si="17"/>
        <v>0</v>
      </c>
      <c r="CE4">
        <f t="shared" si="18"/>
        <v>0</v>
      </c>
      <c r="CF4">
        <f t="shared" si="19"/>
        <v>0</v>
      </c>
      <c r="CG4">
        <f t="shared" si="20"/>
        <v>1</v>
      </c>
      <c r="CH4">
        <f t="shared" si="21"/>
        <v>1</v>
      </c>
      <c r="CI4">
        <f t="shared" si="22"/>
        <v>1</v>
      </c>
      <c r="CJ4" s="8">
        <f t="shared" si="23"/>
        <v>7</v>
      </c>
      <c r="CK4" s="8" t="s">
        <v>126</v>
      </c>
      <c r="CL4" s="9" t="s">
        <v>127</v>
      </c>
    </row>
    <row r="5" spans="1:90" ht="12.75">
      <c r="A5" s="8">
        <v>1</v>
      </c>
      <c r="B5" s="8" t="s">
        <v>130</v>
      </c>
      <c r="C5" s="9" t="s">
        <v>131</v>
      </c>
      <c r="D5" s="8" t="s">
        <v>132</v>
      </c>
      <c r="E5" s="10">
        <v>38620.49092592593</v>
      </c>
      <c r="F5" s="8">
        <v>10.4</v>
      </c>
      <c r="G5" s="8">
        <v>2.6</v>
      </c>
      <c r="H5" s="8">
        <v>16.8</v>
      </c>
      <c r="I5" s="8">
        <v>7</v>
      </c>
      <c r="J5" s="9" t="s">
        <v>129</v>
      </c>
      <c r="K5" s="8">
        <v>28</v>
      </c>
      <c r="L5" s="8">
        <v>0.8</v>
      </c>
      <c r="M5" s="8">
        <v>0.3</v>
      </c>
      <c r="N5" s="8">
        <v>56</v>
      </c>
      <c r="O5" s="8">
        <v>0.261</v>
      </c>
      <c r="P5" s="8">
        <v>0.047</v>
      </c>
      <c r="Q5" s="8">
        <v>0.345</v>
      </c>
      <c r="R5" s="8">
        <v>0.073</v>
      </c>
      <c r="S5" s="8">
        <v>0.606</v>
      </c>
      <c r="T5" s="8">
        <v>0.113</v>
      </c>
      <c r="U5" s="8">
        <v>408</v>
      </c>
      <c r="V5" s="8">
        <v>9.9</v>
      </c>
      <c r="W5" s="8">
        <v>6.1</v>
      </c>
      <c r="X5" s="8">
        <v>14.4</v>
      </c>
      <c r="Y5" s="8">
        <v>2</v>
      </c>
      <c r="Z5" s="8">
        <v>16.3</v>
      </c>
      <c r="AA5" s="8">
        <v>14.6</v>
      </c>
      <c r="AB5" s="8">
        <v>9.4</v>
      </c>
      <c r="AC5" s="8">
        <v>4.5</v>
      </c>
      <c r="AD5" s="8">
        <v>119</v>
      </c>
      <c r="AE5" s="8">
        <v>145</v>
      </c>
      <c r="AF5" s="8">
        <v>138</v>
      </c>
      <c r="AG5" s="8">
        <v>81</v>
      </c>
      <c r="AH5" s="8">
        <v>32</v>
      </c>
      <c r="AI5" s="8">
        <v>29</v>
      </c>
      <c r="AJ5" s="8">
        <v>21</v>
      </c>
      <c r="AK5" s="8">
        <v>33</v>
      </c>
      <c r="AL5" s="8">
        <v>78</v>
      </c>
      <c r="AM5" s="8">
        <v>84</v>
      </c>
      <c r="AN5" s="8">
        <v>12.2</v>
      </c>
      <c r="AO5" s="8">
        <v>14.4</v>
      </c>
      <c r="AP5" s="8">
        <v>11.1</v>
      </c>
      <c r="AQ5" s="8">
        <v>7.3</v>
      </c>
      <c r="AR5" s="8">
        <v>1.4</v>
      </c>
      <c r="AS5" s="8">
        <v>2.3</v>
      </c>
      <c r="AT5" s="8">
        <v>1.6</v>
      </c>
      <c r="AU5" s="8">
        <v>2</v>
      </c>
      <c r="AV5" s="8">
        <v>8</v>
      </c>
      <c r="AW5" s="8">
        <v>6.6</v>
      </c>
      <c r="AX5" s="8">
        <v>0.43</v>
      </c>
      <c r="AY5" s="8">
        <v>48.6</v>
      </c>
      <c r="AZ5" s="8">
        <v>9.7</v>
      </c>
      <c r="BA5" s="8">
        <v>0</v>
      </c>
      <c r="BB5" s="8">
        <v>0.05</v>
      </c>
      <c r="BC5" s="8">
        <v>1</v>
      </c>
      <c r="BD5" s="8">
        <v>0</v>
      </c>
      <c r="BK5">
        <f t="shared" si="0"/>
        <v>11.35</v>
      </c>
      <c r="BL5">
        <f t="shared" si="1"/>
        <v>13.025</v>
      </c>
      <c r="BM5">
        <f t="shared" si="2"/>
        <v>10.975</v>
      </c>
      <c r="BN5">
        <f t="shared" si="3"/>
        <v>6.7749999999999995</v>
      </c>
      <c r="BO5">
        <f t="shared" si="4"/>
        <v>3.0999999999999996</v>
      </c>
      <c r="BP5">
        <f t="shared" si="5"/>
        <v>1.9</v>
      </c>
      <c r="BQ5">
        <f t="shared" si="6"/>
        <v>1.875</v>
      </c>
      <c r="BR5">
        <f t="shared" si="7"/>
        <v>3.4</v>
      </c>
      <c r="BS5">
        <f t="shared" si="8"/>
        <v>6.15</v>
      </c>
      <c r="BT5">
        <f t="shared" si="9"/>
        <v>8.35</v>
      </c>
      <c r="BV5" s="26">
        <f t="shared" si="10"/>
        <v>13.025</v>
      </c>
      <c r="BW5" s="26">
        <f t="shared" si="11"/>
        <v>1.875</v>
      </c>
      <c r="BX5" s="27">
        <f t="shared" si="12"/>
        <v>4.6625</v>
      </c>
      <c r="BY5"/>
      <c r="BZ5">
        <f t="shared" si="13"/>
        <v>1</v>
      </c>
      <c r="CA5">
        <f t="shared" si="14"/>
        <v>1</v>
      </c>
      <c r="CB5">
        <f t="shared" si="15"/>
        <v>1</v>
      </c>
      <c r="CC5">
        <f t="shared" si="16"/>
        <v>1</v>
      </c>
      <c r="CD5">
        <f t="shared" si="17"/>
        <v>0</v>
      </c>
      <c r="CE5">
        <f t="shared" si="18"/>
        <v>0</v>
      </c>
      <c r="CF5">
        <f t="shared" si="19"/>
        <v>0</v>
      </c>
      <c r="CG5">
        <f t="shared" si="20"/>
        <v>0</v>
      </c>
      <c r="CH5">
        <f t="shared" si="21"/>
        <v>1</v>
      </c>
      <c r="CI5">
        <f t="shared" si="22"/>
        <v>1</v>
      </c>
      <c r="CJ5" s="8">
        <f t="shared" si="23"/>
        <v>6</v>
      </c>
      <c r="CK5" s="8" t="s">
        <v>130</v>
      </c>
      <c r="CL5" s="9" t="s">
        <v>129</v>
      </c>
    </row>
    <row r="6" spans="1:90" ht="12.75">
      <c r="A6" s="8">
        <v>1</v>
      </c>
      <c r="B6" s="8" t="s">
        <v>130</v>
      </c>
      <c r="C6" s="9" t="s">
        <v>131</v>
      </c>
      <c r="D6" s="8" t="s">
        <v>132</v>
      </c>
      <c r="E6" s="10">
        <v>38620.49092592593</v>
      </c>
      <c r="F6" s="8">
        <v>10.4</v>
      </c>
      <c r="G6" s="8">
        <v>2.6</v>
      </c>
      <c r="H6" s="8">
        <v>16.8</v>
      </c>
      <c r="I6" s="8">
        <v>7</v>
      </c>
      <c r="J6" s="9" t="s">
        <v>131</v>
      </c>
      <c r="K6" s="8">
        <v>23</v>
      </c>
      <c r="L6" s="8">
        <v>0.8</v>
      </c>
      <c r="M6" s="8">
        <v>0.21</v>
      </c>
      <c r="N6" s="8">
        <v>46</v>
      </c>
      <c r="O6" s="8">
        <v>0.272</v>
      </c>
      <c r="P6" s="8">
        <v>0.04</v>
      </c>
      <c r="Q6" s="8">
        <v>0.349</v>
      </c>
      <c r="R6" s="8">
        <v>0.049</v>
      </c>
      <c r="S6" s="8">
        <v>0.622</v>
      </c>
      <c r="T6" s="8">
        <v>0.084</v>
      </c>
      <c r="U6" s="8">
        <v>188</v>
      </c>
      <c r="V6" s="8">
        <v>5.3</v>
      </c>
      <c r="W6" s="8">
        <v>3.5</v>
      </c>
      <c r="X6" s="8">
        <v>14</v>
      </c>
      <c r="Y6" s="8">
        <v>3</v>
      </c>
      <c r="Z6" s="8">
        <v>32.5</v>
      </c>
      <c r="AA6" s="8">
        <v>22</v>
      </c>
      <c r="AB6" s="8">
        <v>7.3</v>
      </c>
      <c r="AC6" s="8">
        <v>2.9</v>
      </c>
      <c r="AD6" s="8">
        <v>31</v>
      </c>
      <c r="AE6" s="8">
        <v>59</v>
      </c>
      <c r="AF6" s="8">
        <v>131</v>
      </c>
      <c r="AG6" s="8">
        <v>65</v>
      </c>
      <c r="AH6" s="8">
        <v>11</v>
      </c>
      <c r="AI6" s="8">
        <v>14</v>
      </c>
      <c r="AJ6" s="8">
        <v>13</v>
      </c>
      <c r="AK6" s="8">
        <v>5</v>
      </c>
      <c r="AL6" s="8">
        <v>22</v>
      </c>
      <c r="AM6" s="8">
        <v>37</v>
      </c>
      <c r="AN6" s="8">
        <v>3.8</v>
      </c>
      <c r="AO6" s="8">
        <v>2.7</v>
      </c>
      <c r="AP6" s="8">
        <v>14</v>
      </c>
      <c r="AQ6" s="8">
        <v>7.3</v>
      </c>
      <c r="AR6" s="8">
        <v>1.1</v>
      </c>
      <c r="AS6" s="8">
        <v>1.7</v>
      </c>
      <c r="AT6" s="8">
        <v>0.6</v>
      </c>
      <c r="AU6" s="8">
        <v>0.4</v>
      </c>
      <c r="AV6" s="8">
        <v>2.6</v>
      </c>
      <c r="AW6" s="8">
        <v>10.7</v>
      </c>
      <c r="AX6" s="8">
        <v>0.62</v>
      </c>
      <c r="AY6" s="8">
        <v>78.1</v>
      </c>
      <c r="AZ6" s="8">
        <v>8.2</v>
      </c>
      <c r="BA6" s="8">
        <v>0</v>
      </c>
      <c r="BB6" s="8">
        <v>0.05</v>
      </c>
      <c r="BC6" s="8">
        <v>2</v>
      </c>
      <c r="BD6" s="8">
        <v>0</v>
      </c>
      <c r="BK6">
        <f t="shared" si="0"/>
        <v>5.249999999999999</v>
      </c>
      <c r="BL6">
        <f t="shared" si="1"/>
        <v>5.8</v>
      </c>
      <c r="BM6">
        <f t="shared" si="2"/>
        <v>9.5</v>
      </c>
      <c r="BN6">
        <f t="shared" si="3"/>
        <v>7.425000000000001</v>
      </c>
      <c r="BO6">
        <f t="shared" si="4"/>
        <v>2.8</v>
      </c>
      <c r="BP6">
        <f t="shared" si="5"/>
        <v>1.275</v>
      </c>
      <c r="BQ6">
        <f t="shared" si="6"/>
        <v>0.825</v>
      </c>
      <c r="BR6">
        <f t="shared" si="7"/>
        <v>1</v>
      </c>
      <c r="BS6">
        <f t="shared" si="8"/>
        <v>4.075</v>
      </c>
      <c r="BT6">
        <f t="shared" si="9"/>
        <v>6.95</v>
      </c>
      <c r="BV6" s="26">
        <f t="shared" si="10"/>
        <v>9.5</v>
      </c>
      <c r="BW6" s="26">
        <f t="shared" si="11"/>
        <v>0.825</v>
      </c>
      <c r="BX6" s="27">
        <f t="shared" si="12"/>
        <v>2.9937500000000004</v>
      </c>
      <c r="BY6"/>
      <c r="BZ6">
        <f t="shared" si="13"/>
        <v>1</v>
      </c>
      <c r="CA6">
        <f t="shared" si="14"/>
        <v>1</v>
      </c>
      <c r="CB6">
        <f t="shared" si="15"/>
        <v>1</v>
      </c>
      <c r="CC6">
        <f t="shared" si="16"/>
        <v>1</v>
      </c>
      <c r="CD6">
        <f t="shared" si="17"/>
        <v>0</v>
      </c>
      <c r="CE6">
        <f t="shared" si="18"/>
        <v>0</v>
      </c>
      <c r="CF6">
        <f t="shared" si="19"/>
        <v>0</v>
      </c>
      <c r="CG6">
        <f t="shared" si="20"/>
        <v>0</v>
      </c>
      <c r="CH6">
        <f t="shared" si="21"/>
        <v>1</v>
      </c>
      <c r="CI6">
        <f t="shared" si="22"/>
        <v>1</v>
      </c>
      <c r="CJ6" s="8">
        <f t="shared" si="23"/>
        <v>6</v>
      </c>
      <c r="CK6" s="8" t="s">
        <v>130</v>
      </c>
      <c r="CL6" s="9" t="s">
        <v>131</v>
      </c>
    </row>
    <row r="7" spans="6:87" ht="12.75">
      <c r="F7" s="11">
        <f>AVERAGE(F3:F6)</f>
        <v>12.45</v>
      </c>
      <c r="BK7"/>
      <c r="BL7"/>
      <c r="BM7"/>
      <c r="BN7"/>
      <c r="BO7"/>
      <c r="BP7"/>
      <c r="BQ7"/>
      <c r="BR7"/>
      <c r="BS7"/>
      <c r="BT7"/>
      <c r="BV7" s="26"/>
      <c r="BW7" s="26"/>
      <c r="BX7" s="27"/>
      <c r="BY7"/>
      <c r="BZ7"/>
      <c r="CA7"/>
      <c r="CB7"/>
      <c r="CC7"/>
      <c r="CD7"/>
      <c r="CE7"/>
      <c r="CF7"/>
      <c r="CG7"/>
      <c r="CH7"/>
      <c r="CI7"/>
    </row>
    <row r="8" spans="63:87" ht="12.75">
      <c r="BK8"/>
      <c r="BL8"/>
      <c r="BM8"/>
      <c r="BN8"/>
      <c r="BO8"/>
      <c r="BP8"/>
      <c r="BQ8"/>
      <c r="BR8"/>
      <c r="BS8"/>
      <c r="BT8"/>
      <c r="BV8" s="26"/>
      <c r="BW8" s="26"/>
      <c r="BX8" s="27"/>
      <c r="BY8"/>
      <c r="BZ8"/>
      <c r="CA8"/>
      <c r="CB8"/>
      <c r="CC8"/>
      <c r="CD8"/>
      <c r="CE8"/>
      <c r="CF8"/>
      <c r="CG8"/>
      <c r="CH8"/>
      <c r="CI8"/>
    </row>
    <row r="9" spans="1:90" ht="12.75">
      <c r="A9" s="8">
        <v>2</v>
      </c>
      <c r="B9" s="8" t="s">
        <v>133</v>
      </c>
      <c r="C9" s="9" t="s">
        <v>127</v>
      </c>
      <c r="D9" s="8" t="s">
        <v>134</v>
      </c>
      <c r="E9" s="10">
        <v>38620.5015625</v>
      </c>
      <c r="F9" s="8">
        <v>19.9</v>
      </c>
      <c r="G9" s="8">
        <v>2.8</v>
      </c>
      <c r="H9" s="8">
        <v>22.9</v>
      </c>
      <c r="I9" s="8">
        <v>14.3</v>
      </c>
      <c r="J9" s="9" t="s">
        <v>129</v>
      </c>
      <c r="K9" s="8">
        <v>30</v>
      </c>
      <c r="L9" s="8">
        <v>0.9</v>
      </c>
      <c r="M9" s="8">
        <v>0.36</v>
      </c>
      <c r="N9" s="8">
        <v>60</v>
      </c>
      <c r="O9" s="8">
        <v>0.248</v>
      </c>
      <c r="P9" s="8">
        <v>0.013</v>
      </c>
      <c r="Q9" s="8">
        <v>0.336</v>
      </c>
      <c r="R9" s="8">
        <v>0.056</v>
      </c>
      <c r="S9" s="8">
        <v>0.584</v>
      </c>
      <c r="T9" s="8">
        <v>0.066</v>
      </c>
      <c r="U9" s="8">
        <v>1170</v>
      </c>
      <c r="V9" s="8">
        <v>30.1</v>
      </c>
      <c r="W9" s="8">
        <v>6.7</v>
      </c>
      <c r="X9" s="8">
        <v>46.8</v>
      </c>
      <c r="Y9" s="8">
        <v>2</v>
      </c>
      <c r="Z9" s="8">
        <v>9</v>
      </c>
      <c r="AA9" s="8">
        <v>5.7</v>
      </c>
      <c r="AB9" s="8">
        <v>28.5</v>
      </c>
      <c r="AC9" s="8">
        <v>5.4</v>
      </c>
      <c r="AD9" s="8">
        <v>251</v>
      </c>
      <c r="AE9" s="8">
        <v>353</v>
      </c>
      <c r="AF9" s="8">
        <v>259</v>
      </c>
      <c r="AG9" s="8">
        <v>147</v>
      </c>
      <c r="AH9" s="8">
        <v>146</v>
      </c>
      <c r="AI9" s="8">
        <v>249</v>
      </c>
      <c r="AJ9" s="8">
        <v>287</v>
      </c>
      <c r="AK9" s="8">
        <v>184</v>
      </c>
      <c r="AL9" s="8">
        <v>190</v>
      </c>
      <c r="AM9" s="8">
        <v>233</v>
      </c>
      <c r="AN9" s="8">
        <v>30.3</v>
      </c>
      <c r="AO9" s="8">
        <v>46.8</v>
      </c>
      <c r="AP9" s="8">
        <v>37.2</v>
      </c>
      <c r="AQ9" s="8">
        <v>14.9</v>
      </c>
      <c r="AR9" s="8">
        <v>11.5</v>
      </c>
      <c r="AS9" s="8">
        <v>23.3</v>
      </c>
      <c r="AT9" s="8">
        <v>40.6</v>
      </c>
      <c r="AU9" s="8">
        <v>12.6</v>
      </c>
      <c r="AV9" s="8">
        <v>21.4</v>
      </c>
      <c r="AW9" s="8">
        <v>25.3</v>
      </c>
      <c r="AX9" s="8">
        <v>0.08</v>
      </c>
      <c r="AY9" s="8">
        <v>30.3</v>
      </c>
      <c r="AZ9" s="8">
        <v>29.2</v>
      </c>
      <c r="BA9" s="8">
        <v>0.0013</v>
      </c>
      <c r="BB9" s="8">
        <v>0.05</v>
      </c>
      <c r="BC9" s="8">
        <v>1</v>
      </c>
      <c r="BD9" s="8">
        <v>1</v>
      </c>
      <c r="BK9">
        <f t="shared" si="0"/>
        <v>33.175</v>
      </c>
      <c r="BL9">
        <f t="shared" si="1"/>
        <v>40.275</v>
      </c>
      <c r="BM9">
        <f t="shared" si="2"/>
        <v>34.025</v>
      </c>
      <c r="BN9">
        <f t="shared" si="3"/>
        <v>19.625</v>
      </c>
      <c r="BO9">
        <f t="shared" si="4"/>
        <v>15.3</v>
      </c>
      <c r="BP9">
        <f t="shared" si="5"/>
        <v>24.675</v>
      </c>
      <c r="BQ9">
        <f t="shared" si="6"/>
        <v>29.275</v>
      </c>
      <c r="BR9">
        <f t="shared" si="7"/>
        <v>21.799999999999997</v>
      </c>
      <c r="BS9">
        <f t="shared" si="8"/>
        <v>20.175</v>
      </c>
      <c r="BT9">
        <f t="shared" si="9"/>
        <v>25.575</v>
      </c>
      <c r="BV9" s="26">
        <f t="shared" si="10"/>
        <v>40.275</v>
      </c>
      <c r="BW9" s="26">
        <f t="shared" si="11"/>
        <v>15.3</v>
      </c>
      <c r="BX9" s="27">
        <f t="shared" si="12"/>
        <v>21.54375</v>
      </c>
      <c r="BY9"/>
      <c r="BZ9">
        <f t="shared" si="13"/>
        <v>1</v>
      </c>
      <c r="CA9">
        <f t="shared" si="14"/>
        <v>1</v>
      </c>
      <c r="CB9">
        <f t="shared" si="15"/>
        <v>1</v>
      </c>
      <c r="CC9">
        <f t="shared" si="16"/>
        <v>0</v>
      </c>
      <c r="CD9">
        <f t="shared" si="17"/>
        <v>0</v>
      </c>
      <c r="CE9">
        <f t="shared" si="18"/>
        <v>1</v>
      </c>
      <c r="CF9">
        <f t="shared" si="19"/>
        <v>1</v>
      </c>
      <c r="CG9">
        <f t="shared" si="20"/>
        <v>1</v>
      </c>
      <c r="CH9">
        <f t="shared" si="21"/>
        <v>0</v>
      </c>
      <c r="CI9">
        <f t="shared" si="22"/>
        <v>1</v>
      </c>
      <c r="CJ9" s="8">
        <f t="shared" si="23"/>
        <v>7</v>
      </c>
      <c r="CK9" s="8" t="s">
        <v>133</v>
      </c>
      <c r="CL9" s="9" t="s">
        <v>129</v>
      </c>
    </row>
    <row r="10" spans="1:90" ht="12.75">
      <c r="A10" s="8">
        <v>2</v>
      </c>
      <c r="B10" s="8" t="s">
        <v>133</v>
      </c>
      <c r="C10" s="9" t="s">
        <v>127</v>
      </c>
      <c r="D10" s="8" t="s">
        <v>134</v>
      </c>
      <c r="E10" s="10">
        <v>38620.5015625</v>
      </c>
      <c r="F10" s="8">
        <v>19.9</v>
      </c>
      <c r="G10" s="8">
        <v>2.8</v>
      </c>
      <c r="H10" s="8">
        <v>22.9</v>
      </c>
      <c r="I10" s="8">
        <v>14.3</v>
      </c>
      <c r="J10" s="9" t="s">
        <v>127</v>
      </c>
      <c r="K10" s="8">
        <v>24</v>
      </c>
      <c r="L10" s="8">
        <v>0.8</v>
      </c>
      <c r="M10" s="8">
        <v>0.19</v>
      </c>
      <c r="N10" s="8">
        <v>64</v>
      </c>
      <c r="O10" s="8">
        <v>0.245</v>
      </c>
      <c r="P10" s="8">
        <v>0.032</v>
      </c>
      <c r="Q10" s="8">
        <v>0.348</v>
      </c>
      <c r="R10" s="8">
        <v>0.058</v>
      </c>
      <c r="S10" s="8">
        <v>0.593</v>
      </c>
      <c r="T10" s="8">
        <v>0.085</v>
      </c>
      <c r="U10" s="8">
        <v>914</v>
      </c>
      <c r="V10" s="8">
        <v>22</v>
      </c>
      <c r="W10" s="8">
        <v>7.5</v>
      </c>
      <c r="X10" s="8">
        <v>29.1</v>
      </c>
      <c r="Y10" s="8">
        <v>1</v>
      </c>
      <c r="Z10" s="8">
        <v>12.6</v>
      </c>
      <c r="AA10" s="8">
        <v>8.3</v>
      </c>
      <c r="AB10" s="8">
        <v>21.2</v>
      </c>
      <c r="AC10" s="8">
        <v>4.5</v>
      </c>
      <c r="AD10" s="8">
        <v>215</v>
      </c>
      <c r="AE10" s="8">
        <v>276</v>
      </c>
      <c r="AF10" s="8">
        <v>184</v>
      </c>
      <c r="AG10" s="8">
        <v>116</v>
      </c>
      <c r="AH10" s="8">
        <v>67</v>
      </c>
      <c r="AI10" s="8">
        <v>151</v>
      </c>
      <c r="AJ10" s="8">
        <v>204</v>
      </c>
      <c r="AK10" s="8">
        <v>144</v>
      </c>
      <c r="AL10" s="8">
        <v>130</v>
      </c>
      <c r="AM10" s="8">
        <v>177</v>
      </c>
      <c r="AN10" s="8">
        <v>29.1</v>
      </c>
      <c r="AO10" s="8">
        <v>28.9</v>
      </c>
      <c r="AP10" s="8">
        <v>21.8</v>
      </c>
      <c r="AQ10" s="8">
        <v>8.2</v>
      </c>
      <c r="AR10" s="8">
        <v>1.3</v>
      </c>
      <c r="AS10" s="8">
        <v>14.3</v>
      </c>
      <c r="AT10" s="8">
        <v>19.9</v>
      </c>
      <c r="AU10" s="8">
        <v>15.2</v>
      </c>
      <c r="AV10" s="8">
        <v>12</v>
      </c>
      <c r="AW10" s="8">
        <v>17.5</v>
      </c>
      <c r="AX10" s="8">
        <v>0.14</v>
      </c>
      <c r="AY10" s="8">
        <v>20.5</v>
      </c>
      <c r="AZ10" s="8">
        <v>18</v>
      </c>
      <c r="BA10" s="8">
        <v>0</v>
      </c>
      <c r="BB10" s="8">
        <v>0.05</v>
      </c>
      <c r="BC10" s="8">
        <v>1</v>
      </c>
      <c r="BD10" s="8">
        <v>0</v>
      </c>
      <c r="BK10">
        <f t="shared" si="0"/>
        <v>26.15</v>
      </c>
      <c r="BL10">
        <f t="shared" si="1"/>
        <v>27.175</v>
      </c>
      <c r="BM10">
        <f t="shared" si="2"/>
        <v>20.175</v>
      </c>
      <c r="BN10">
        <f t="shared" si="3"/>
        <v>9.875</v>
      </c>
      <c r="BO10">
        <f t="shared" si="4"/>
        <v>6.275</v>
      </c>
      <c r="BP10">
        <f t="shared" si="5"/>
        <v>12.45</v>
      </c>
      <c r="BQ10">
        <f t="shared" si="6"/>
        <v>17.325</v>
      </c>
      <c r="BR10">
        <f t="shared" si="7"/>
        <v>15.575</v>
      </c>
      <c r="BS10">
        <f t="shared" si="8"/>
        <v>14.175</v>
      </c>
      <c r="BT10">
        <f t="shared" si="9"/>
        <v>19.025</v>
      </c>
      <c r="BV10" s="26">
        <f t="shared" si="10"/>
        <v>27.175</v>
      </c>
      <c r="BW10" s="26">
        <f t="shared" si="11"/>
        <v>6.275</v>
      </c>
      <c r="BX10" s="27">
        <f t="shared" si="12"/>
        <v>11.5</v>
      </c>
      <c r="BY10"/>
      <c r="BZ10">
        <f t="shared" si="13"/>
        <v>1</v>
      </c>
      <c r="CA10">
        <f t="shared" si="14"/>
        <v>1</v>
      </c>
      <c r="CB10">
        <f t="shared" si="15"/>
        <v>1</v>
      </c>
      <c r="CC10">
        <f t="shared" si="16"/>
        <v>0</v>
      </c>
      <c r="CD10">
        <f t="shared" si="17"/>
        <v>0</v>
      </c>
      <c r="CE10">
        <f t="shared" si="18"/>
        <v>1</v>
      </c>
      <c r="CF10">
        <f t="shared" si="19"/>
        <v>1</v>
      </c>
      <c r="CG10">
        <f t="shared" si="20"/>
        <v>1</v>
      </c>
      <c r="CH10">
        <f t="shared" si="21"/>
        <v>1</v>
      </c>
      <c r="CI10">
        <f t="shared" si="22"/>
        <v>1</v>
      </c>
      <c r="CJ10" s="8">
        <f t="shared" si="23"/>
        <v>8</v>
      </c>
      <c r="CK10" s="8" t="s">
        <v>133</v>
      </c>
      <c r="CL10" s="9" t="s">
        <v>127</v>
      </c>
    </row>
    <row r="11" spans="1:90" ht="12.75">
      <c r="A11" s="8">
        <v>2</v>
      </c>
      <c r="B11" s="8" t="s">
        <v>133</v>
      </c>
      <c r="C11" s="9" t="s">
        <v>131</v>
      </c>
      <c r="D11" s="8" t="s">
        <v>135</v>
      </c>
      <c r="E11" s="10">
        <v>38621.518738425926</v>
      </c>
      <c r="F11" s="8">
        <v>20.8</v>
      </c>
      <c r="G11" s="8">
        <v>3.2</v>
      </c>
      <c r="H11" s="8">
        <v>26.2</v>
      </c>
      <c r="I11" s="8">
        <v>16</v>
      </c>
      <c r="J11" s="9" t="s">
        <v>129</v>
      </c>
      <c r="K11" s="8">
        <v>27</v>
      </c>
      <c r="L11" s="8">
        <v>0.7</v>
      </c>
      <c r="M11" s="8">
        <v>0.27</v>
      </c>
      <c r="N11" s="8">
        <v>67</v>
      </c>
      <c r="O11" s="8">
        <v>0.261</v>
      </c>
      <c r="P11" s="8">
        <v>0.041</v>
      </c>
      <c r="Q11" s="8">
        <v>0.392</v>
      </c>
      <c r="R11" s="8">
        <v>0.092</v>
      </c>
      <c r="S11" s="8">
        <v>0.653</v>
      </c>
      <c r="T11" s="8">
        <v>0.119</v>
      </c>
      <c r="U11" s="8">
        <v>1440</v>
      </c>
      <c r="V11" s="8">
        <v>28</v>
      </c>
      <c r="W11" s="8">
        <v>5.3</v>
      </c>
      <c r="X11" s="8">
        <v>48.3</v>
      </c>
      <c r="Y11" s="8">
        <v>2</v>
      </c>
      <c r="Z11" s="8">
        <v>9.2</v>
      </c>
      <c r="AA11" s="8">
        <v>6.8</v>
      </c>
      <c r="AB11" s="8">
        <v>28</v>
      </c>
      <c r="AC11" s="8">
        <v>4</v>
      </c>
      <c r="AD11" s="8">
        <v>334</v>
      </c>
      <c r="AE11" s="8">
        <v>385</v>
      </c>
      <c r="AF11" s="8">
        <v>290</v>
      </c>
      <c r="AG11" s="8">
        <v>145</v>
      </c>
      <c r="AH11" s="8">
        <v>150</v>
      </c>
      <c r="AI11" s="8">
        <v>237</v>
      </c>
      <c r="AJ11" s="8">
        <v>291</v>
      </c>
      <c r="AK11" s="8">
        <v>226</v>
      </c>
      <c r="AL11" s="8">
        <v>265</v>
      </c>
      <c r="AM11" s="8">
        <v>294</v>
      </c>
      <c r="AN11" s="8">
        <v>34.2</v>
      </c>
      <c r="AO11" s="8">
        <v>48.3</v>
      </c>
      <c r="AP11" s="8">
        <v>33.8</v>
      </c>
      <c r="AQ11" s="8">
        <v>9.8</v>
      </c>
      <c r="AR11" s="8">
        <v>9.5</v>
      </c>
      <c r="AS11" s="8">
        <v>23.7</v>
      </c>
      <c r="AT11" s="8">
        <v>31.8</v>
      </c>
      <c r="AU11" s="8">
        <v>17.1</v>
      </c>
      <c r="AV11" s="8">
        <v>26.3</v>
      </c>
      <c r="AW11" s="8">
        <v>27.4</v>
      </c>
      <c r="AX11" s="8">
        <v>0.15</v>
      </c>
      <c r="AY11" s="8">
        <v>5.1</v>
      </c>
      <c r="AZ11" s="8">
        <v>14.3</v>
      </c>
      <c r="BA11" s="8">
        <v>0</v>
      </c>
      <c r="BB11" s="8">
        <v>0.05</v>
      </c>
      <c r="BC11" s="8">
        <v>0</v>
      </c>
      <c r="BD11" s="8">
        <v>0</v>
      </c>
      <c r="BK11">
        <f t="shared" si="0"/>
        <v>36.025000000000006</v>
      </c>
      <c r="BL11">
        <f t="shared" si="1"/>
        <v>41.150000000000006</v>
      </c>
      <c r="BM11">
        <f t="shared" si="2"/>
        <v>31.424999999999997</v>
      </c>
      <c r="BN11">
        <f t="shared" si="3"/>
        <v>15.725</v>
      </c>
      <c r="BO11">
        <f t="shared" si="4"/>
        <v>13.125</v>
      </c>
      <c r="BP11">
        <f t="shared" si="5"/>
        <v>22.175</v>
      </c>
      <c r="BQ11">
        <f t="shared" si="6"/>
        <v>26.1</v>
      </c>
      <c r="BR11">
        <f t="shared" si="7"/>
        <v>23.075</v>
      </c>
      <c r="BS11">
        <f t="shared" si="8"/>
        <v>24.275</v>
      </c>
      <c r="BT11">
        <f t="shared" si="9"/>
        <v>28.825</v>
      </c>
      <c r="BV11" s="26">
        <f t="shared" si="10"/>
        <v>41.150000000000006</v>
      </c>
      <c r="BW11" s="26">
        <f t="shared" si="11"/>
        <v>13.125</v>
      </c>
      <c r="BX11" s="27">
        <f t="shared" si="12"/>
        <v>20.13125</v>
      </c>
      <c r="BY11"/>
      <c r="BZ11">
        <f t="shared" si="13"/>
        <v>1</v>
      </c>
      <c r="CA11">
        <f t="shared" si="14"/>
        <v>1</v>
      </c>
      <c r="CB11">
        <f t="shared" si="15"/>
        <v>1</v>
      </c>
      <c r="CC11">
        <f t="shared" si="16"/>
        <v>0</v>
      </c>
      <c r="CD11">
        <f t="shared" si="17"/>
        <v>0</v>
      </c>
      <c r="CE11">
        <f t="shared" si="18"/>
        <v>1</v>
      </c>
      <c r="CF11">
        <f t="shared" si="19"/>
        <v>1</v>
      </c>
      <c r="CG11">
        <f t="shared" si="20"/>
        <v>1</v>
      </c>
      <c r="CH11">
        <f t="shared" si="21"/>
        <v>1</v>
      </c>
      <c r="CI11">
        <f t="shared" si="22"/>
        <v>1</v>
      </c>
      <c r="CJ11" s="8">
        <f t="shared" si="23"/>
        <v>8</v>
      </c>
      <c r="CK11" s="8" t="s">
        <v>133</v>
      </c>
      <c r="CL11" s="9" t="s">
        <v>129</v>
      </c>
    </row>
    <row r="12" spans="1:90" ht="12.75">
      <c r="A12" s="8">
        <v>2</v>
      </c>
      <c r="B12" s="8" t="s">
        <v>133</v>
      </c>
      <c r="C12" s="9" t="s">
        <v>131</v>
      </c>
      <c r="D12" s="8" t="s">
        <v>135</v>
      </c>
      <c r="E12" s="10">
        <v>38621.518738425926</v>
      </c>
      <c r="F12" s="8">
        <v>20.8</v>
      </c>
      <c r="G12" s="8">
        <v>3.2</v>
      </c>
      <c r="H12" s="8">
        <v>26.2</v>
      </c>
      <c r="I12" s="8">
        <v>16</v>
      </c>
      <c r="J12" s="9" t="s">
        <v>131</v>
      </c>
      <c r="K12" s="8">
        <v>23</v>
      </c>
      <c r="L12" s="8">
        <v>0.8</v>
      </c>
      <c r="M12" s="8">
        <v>0.21</v>
      </c>
      <c r="N12" s="8">
        <v>23</v>
      </c>
      <c r="O12" s="8">
        <v>0.257</v>
      </c>
      <c r="P12" s="8">
        <v>0.034</v>
      </c>
      <c r="Q12" s="8">
        <v>0.318</v>
      </c>
      <c r="R12" s="8">
        <v>0.053</v>
      </c>
      <c r="S12" s="8">
        <v>0.575</v>
      </c>
      <c r="T12" s="8">
        <v>0.085</v>
      </c>
      <c r="U12" s="8">
        <v>357</v>
      </c>
      <c r="V12" s="8">
        <v>23.2</v>
      </c>
      <c r="W12" s="8">
        <v>3.7</v>
      </c>
      <c r="X12" s="8">
        <v>52.7</v>
      </c>
      <c r="Y12" s="8">
        <v>2</v>
      </c>
      <c r="Z12" s="8">
        <v>14</v>
      </c>
      <c r="AA12" s="8">
        <v>9</v>
      </c>
      <c r="AB12" s="8">
        <v>25.9</v>
      </c>
      <c r="AC12" s="8">
        <v>4.3</v>
      </c>
      <c r="AD12" s="8">
        <v>80</v>
      </c>
      <c r="AE12" s="8">
        <v>144</v>
      </c>
      <c r="AF12" s="8">
        <v>111</v>
      </c>
      <c r="AG12" s="8">
        <v>68</v>
      </c>
      <c r="AH12" s="8">
        <v>41</v>
      </c>
      <c r="AI12" s="8">
        <v>63</v>
      </c>
      <c r="AJ12" s="8">
        <v>60</v>
      </c>
      <c r="AK12" s="8">
        <v>48</v>
      </c>
      <c r="AL12" s="8">
        <v>61</v>
      </c>
      <c r="AM12" s="8">
        <v>62</v>
      </c>
      <c r="AN12" s="8">
        <v>25.4</v>
      </c>
      <c r="AO12" s="8">
        <v>52.7</v>
      </c>
      <c r="AP12" s="8">
        <v>24.8</v>
      </c>
      <c r="AQ12" s="8">
        <v>12.5</v>
      </c>
      <c r="AR12" s="8">
        <v>4</v>
      </c>
      <c r="AS12" s="8">
        <v>18.2</v>
      </c>
      <c r="AT12" s="8">
        <v>15.3</v>
      </c>
      <c r="AU12" s="8">
        <v>9.8</v>
      </c>
      <c r="AV12" s="8">
        <v>13.6</v>
      </c>
      <c r="AW12" s="8">
        <v>15.3</v>
      </c>
      <c r="AX12" s="8">
        <v>0.25</v>
      </c>
      <c r="AY12" s="8">
        <v>57.8</v>
      </c>
      <c r="AZ12" s="8">
        <v>16.5</v>
      </c>
      <c r="BA12" s="8">
        <v>0</v>
      </c>
      <c r="BB12" s="8">
        <v>0.05</v>
      </c>
      <c r="BC12" s="8">
        <v>2</v>
      </c>
      <c r="BD12" s="8">
        <v>0</v>
      </c>
      <c r="BK12">
        <f t="shared" si="0"/>
        <v>29.7</v>
      </c>
      <c r="BL12">
        <f t="shared" si="1"/>
        <v>38.900000000000006</v>
      </c>
      <c r="BM12">
        <f t="shared" si="2"/>
        <v>28.700000000000003</v>
      </c>
      <c r="BN12">
        <f t="shared" si="3"/>
        <v>13.45</v>
      </c>
      <c r="BO12">
        <f t="shared" si="4"/>
        <v>9.675</v>
      </c>
      <c r="BP12">
        <f t="shared" si="5"/>
        <v>13.925</v>
      </c>
      <c r="BQ12">
        <f t="shared" si="6"/>
        <v>14.649999999999999</v>
      </c>
      <c r="BR12">
        <f t="shared" si="7"/>
        <v>12.125000000000002</v>
      </c>
      <c r="BS12">
        <f t="shared" si="8"/>
        <v>13.075</v>
      </c>
      <c r="BT12">
        <f t="shared" si="9"/>
        <v>17.4</v>
      </c>
      <c r="BV12" s="26">
        <f t="shared" si="10"/>
        <v>38.900000000000006</v>
      </c>
      <c r="BW12" s="26">
        <f t="shared" si="11"/>
        <v>9.675</v>
      </c>
      <c r="BX12" s="27">
        <f t="shared" si="12"/>
        <v>16.981250000000003</v>
      </c>
      <c r="BY12"/>
      <c r="BZ12">
        <f t="shared" si="13"/>
        <v>1</v>
      </c>
      <c r="CA12">
        <f t="shared" si="14"/>
        <v>1</v>
      </c>
      <c r="CB12">
        <f t="shared" si="15"/>
        <v>1</v>
      </c>
      <c r="CC12">
        <f t="shared" si="16"/>
        <v>0</v>
      </c>
      <c r="CD12">
        <f t="shared" si="17"/>
        <v>0</v>
      </c>
      <c r="CE12">
        <f t="shared" si="18"/>
        <v>0</v>
      </c>
      <c r="CF12">
        <f t="shared" si="19"/>
        <v>0</v>
      </c>
      <c r="CG12">
        <f t="shared" si="20"/>
        <v>0</v>
      </c>
      <c r="CH12">
        <f t="shared" si="21"/>
        <v>0</v>
      </c>
      <c r="CI12">
        <f t="shared" si="22"/>
        <v>1</v>
      </c>
      <c r="CJ12" s="8">
        <f t="shared" si="23"/>
        <v>4</v>
      </c>
      <c r="CK12" s="8" t="s">
        <v>133</v>
      </c>
      <c r="CL12" s="9" t="s">
        <v>131</v>
      </c>
    </row>
    <row r="13" spans="6:87" ht="12.75">
      <c r="F13" s="11">
        <f>AVERAGE(F9:F12)</f>
        <v>20.349999999999998</v>
      </c>
      <c r="BK13"/>
      <c r="BL13"/>
      <c r="BM13"/>
      <c r="BN13"/>
      <c r="BO13"/>
      <c r="BP13"/>
      <c r="BQ13"/>
      <c r="BR13"/>
      <c r="BS13"/>
      <c r="BT13"/>
      <c r="BV13" s="26"/>
      <c r="BW13" s="26"/>
      <c r="BX13" s="27"/>
      <c r="BY13"/>
      <c r="BZ13"/>
      <c r="CA13"/>
      <c r="CB13"/>
      <c r="CC13"/>
      <c r="CD13"/>
      <c r="CE13"/>
      <c r="CF13"/>
      <c r="CG13"/>
      <c r="CH13"/>
      <c r="CI13"/>
    </row>
    <row r="14" spans="63:87" ht="12.75">
      <c r="BK14"/>
      <c r="BL14"/>
      <c r="BM14"/>
      <c r="BN14"/>
      <c r="BO14"/>
      <c r="BP14"/>
      <c r="BQ14"/>
      <c r="BR14"/>
      <c r="BS14"/>
      <c r="BT14"/>
      <c r="BV14" s="26"/>
      <c r="BW14" s="26"/>
      <c r="BX14" s="27"/>
      <c r="BY14"/>
      <c r="BZ14"/>
      <c r="CA14"/>
      <c r="CB14"/>
      <c r="CC14"/>
      <c r="CD14"/>
      <c r="CE14"/>
      <c r="CF14"/>
      <c r="CG14"/>
      <c r="CH14"/>
      <c r="CI14"/>
    </row>
    <row r="15" spans="1:90" ht="12.75">
      <c r="A15" s="8">
        <v>3</v>
      </c>
      <c r="B15" s="8" t="s">
        <v>136</v>
      </c>
      <c r="C15" s="9" t="s">
        <v>127</v>
      </c>
      <c r="D15" s="8" t="s">
        <v>137</v>
      </c>
      <c r="E15" s="10">
        <v>38620.55605324074</v>
      </c>
      <c r="F15" s="8">
        <v>27.8</v>
      </c>
      <c r="G15" s="8">
        <v>6.3</v>
      </c>
      <c r="H15" s="8">
        <v>36.3</v>
      </c>
      <c r="I15" s="8">
        <v>16.4</v>
      </c>
      <c r="J15" s="9" t="s">
        <v>129</v>
      </c>
      <c r="K15" s="8">
        <v>23</v>
      </c>
      <c r="L15" s="8">
        <v>0.9</v>
      </c>
      <c r="M15" s="8">
        <v>0.25</v>
      </c>
      <c r="N15" s="8">
        <v>48</v>
      </c>
      <c r="O15" s="8">
        <v>0.252</v>
      </c>
      <c r="P15" s="8">
        <v>0.037</v>
      </c>
      <c r="Q15" s="8">
        <v>0.353</v>
      </c>
      <c r="R15" s="8">
        <v>0.061</v>
      </c>
      <c r="S15" s="8">
        <v>0.606</v>
      </c>
      <c r="T15" s="8">
        <v>0.091</v>
      </c>
      <c r="U15" s="8">
        <v>284</v>
      </c>
      <c r="V15" s="8">
        <v>9</v>
      </c>
      <c r="W15" s="8">
        <v>3.9</v>
      </c>
      <c r="X15" s="8">
        <v>21.9</v>
      </c>
      <c r="Y15" s="8">
        <v>8</v>
      </c>
      <c r="Z15" s="8">
        <v>27.9</v>
      </c>
      <c r="AA15" s="8">
        <v>23.1</v>
      </c>
      <c r="AB15" s="8">
        <v>11.7</v>
      </c>
      <c r="AC15" s="8">
        <v>2.8</v>
      </c>
      <c r="AD15" s="8">
        <v>16</v>
      </c>
      <c r="AE15" s="8">
        <v>2</v>
      </c>
      <c r="AF15" s="8">
        <v>9</v>
      </c>
      <c r="AG15" s="8">
        <v>11</v>
      </c>
      <c r="AH15" s="8">
        <v>35</v>
      </c>
      <c r="AI15" s="8">
        <v>55</v>
      </c>
      <c r="AJ15" s="8">
        <v>116</v>
      </c>
      <c r="AK15" s="8">
        <v>159</v>
      </c>
      <c r="AL15" s="8">
        <v>116</v>
      </c>
      <c r="AM15" s="8">
        <v>44</v>
      </c>
      <c r="AN15" s="8">
        <v>1.6</v>
      </c>
      <c r="AO15" s="8">
        <v>0</v>
      </c>
      <c r="AP15" s="8">
        <v>0.6</v>
      </c>
      <c r="AQ15" s="8">
        <v>0.9</v>
      </c>
      <c r="AR15" s="8">
        <v>1.3</v>
      </c>
      <c r="AS15" s="8">
        <v>6.1</v>
      </c>
      <c r="AT15" s="8">
        <v>15.7</v>
      </c>
      <c r="AU15" s="8">
        <v>21.9</v>
      </c>
      <c r="AV15" s="8">
        <v>12.1</v>
      </c>
      <c r="AW15" s="8">
        <v>4.1</v>
      </c>
      <c r="AX15" s="8">
        <v>0.65</v>
      </c>
      <c r="AY15" s="8">
        <v>267.3</v>
      </c>
      <c r="AZ15" s="8">
        <v>6.5</v>
      </c>
      <c r="BA15" s="8">
        <v>0</v>
      </c>
      <c r="BB15" s="8">
        <v>0.05</v>
      </c>
      <c r="BC15" s="8">
        <v>7</v>
      </c>
      <c r="BD15" s="8">
        <v>0</v>
      </c>
      <c r="BK15">
        <f t="shared" si="0"/>
        <v>1.825</v>
      </c>
      <c r="BL15">
        <f t="shared" si="1"/>
        <v>0.55</v>
      </c>
      <c r="BM15">
        <f t="shared" si="2"/>
        <v>0.525</v>
      </c>
      <c r="BN15">
        <f t="shared" si="3"/>
        <v>0.925</v>
      </c>
      <c r="BO15">
        <f t="shared" si="4"/>
        <v>2.4</v>
      </c>
      <c r="BP15">
        <f t="shared" si="5"/>
        <v>7.3</v>
      </c>
      <c r="BQ15">
        <f t="shared" si="6"/>
        <v>14.85</v>
      </c>
      <c r="BR15">
        <f t="shared" si="7"/>
        <v>17.9</v>
      </c>
      <c r="BS15">
        <f t="shared" si="8"/>
        <v>12.549999999999999</v>
      </c>
      <c r="BT15">
        <f t="shared" si="9"/>
        <v>5.475</v>
      </c>
      <c r="BV15" s="26">
        <f t="shared" si="10"/>
        <v>17.9</v>
      </c>
      <c r="BW15" s="26">
        <f t="shared" si="11"/>
        <v>0.525</v>
      </c>
      <c r="BX15" s="27">
        <f t="shared" si="12"/>
        <v>4.86875</v>
      </c>
      <c r="BY15"/>
      <c r="BZ15">
        <f t="shared" si="13"/>
        <v>0</v>
      </c>
      <c r="CA15">
        <f t="shared" si="14"/>
        <v>0</v>
      </c>
      <c r="CB15">
        <f t="shared" si="15"/>
        <v>0</v>
      </c>
      <c r="CC15">
        <f t="shared" si="16"/>
        <v>0</v>
      </c>
      <c r="CD15">
        <f t="shared" si="17"/>
        <v>0</v>
      </c>
      <c r="CE15">
        <f t="shared" si="18"/>
        <v>1</v>
      </c>
      <c r="CF15">
        <f t="shared" si="19"/>
        <v>1</v>
      </c>
      <c r="CG15">
        <f t="shared" si="20"/>
        <v>1</v>
      </c>
      <c r="CH15">
        <f t="shared" si="21"/>
        <v>1</v>
      </c>
      <c r="CI15">
        <f t="shared" si="22"/>
        <v>1</v>
      </c>
      <c r="CJ15" s="8">
        <f t="shared" si="23"/>
        <v>5</v>
      </c>
      <c r="CK15" s="8" t="s">
        <v>136</v>
      </c>
      <c r="CL15" s="9" t="s">
        <v>129</v>
      </c>
    </row>
    <row r="16" spans="1:90" ht="12.75">
      <c r="A16" s="8">
        <v>3</v>
      </c>
      <c r="B16" s="8" t="s">
        <v>136</v>
      </c>
      <c r="C16" s="9" t="s">
        <v>127</v>
      </c>
      <c r="D16" s="8" t="s">
        <v>137</v>
      </c>
      <c r="E16" s="10">
        <v>38620.55605324074</v>
      </c>
      <c r="F16" s="8">
        <v>27.8</v>
      </c>
      <c r="G16" s="8">
        <v>6.3</v>
      </c>
      <c r="H16" s="8">
        <v>36.3</v>
      </c>
      <c r="I16" s="8">
        <v>16.4</v>
      </c>
      <c r="J16" s="9" t="s">
        <v>127</v>
      </c>
      <c r="K16" s="8">
        <v>21</v>
      </c>
      <c r="L16" s="8">
        <v>0.9</v>
      </c>
      <c r="M16" s="8">
        <v>0.18</v>
      </c>
      <c r="N16" s="8">
        <v>41</v>
      </c>
      <c r="O16" s="8">
        <v>0.246</v>
      </c>
      <c r="P16" s="8">
        <v>0.032</v>
      </c>
      <c r="Q16" s="8">
        <v>0.359</v>
      </c>
      <c r="R16" s="8">
        <v>0.064</v>
      </c>
      <c r="S16" s="8">
        <v>0.605</v>
      </c>
      <c r="T16" s="8">
        <v>0.09</v>
      </c>
      <c r="U16" s="8">
        <v>340</v>
      </c>
      <c r="V16" s="8">
        <v>13.4</v>
      </c>
      <c r="W16" s="8">
        <v>4.1</v>
      </c>
      <c r="X16" s="8">
        <v>65</v>
      </c>
      <c r="Y16" s="8">
        <v>8</v>
      </c>
      <c r="Z16" s="8">
        <v>28.9</v>
      </c>
      <c r="AA16" s="8">
        <v>23.4</v>
      </c>
      <c r="AB16" s="8">
        <v>12.7</v>
      </c>
      <c r="AC16" s="8">
        <v>4.1</v>
      </c>
      <c r="AD16" s="8">
        <v>58</v>
      </c>
      <c r="AE16" s="8">
        <v>18</v>
      </c>
      <c r="AF16" s="8">
        <v>1</v>
      </c>
      <c r="AG16" s="8">
        <v>10</v>
      </c>
      <c r="AH16" s="8">
        <v>7</v>
      </c>
      <c r="AI16" s="8">
        <v>11</v>
      </c>
      <c r="AJ16" s="8">
        <v>81</v>
      </c>
      <c r="AK16" s="8">
        <v>192</v>
      </c>
      <c r="AL16" s="8">
        <v>172</v>
      </c>
      <c r="AM16" s="8">
        <v>111</v>
      </c>
      <c r="AN16" s="8">
        <v>7</v>
      </c>
      <c r="AO16" s="8">
        <v>2.4</v>
      </c>
      <c r="AP16" s="8">
        <v>0</v>
      </c>
      <c r="AQ16" s="8">
        <v>1.4</v>
      </c>
      <c r="AR16" s="8">
        <v>0.7</v>
      </c>
      <c r="AS16" s="8">
        <v>0.9</v>
      </c>
      <c r="AT16" s="8">
        <v>12.4</v>
      </c>
      <c r="AU16" s="8">
        <v>65</v>
      </c>
      <c r="AV16" s="8">
        <v>32.8</v>
      </c>
      <c r="AW16" s="8">
        <v>14.1</v>
      </c>
      <c r="AX16" s="8">
        <v>0.69</v>
      </c>
      <c r="AY16" s="8">
        <v>297.3</v>
      </c>
      <c r="AZ16" s="8">
        <v>5.5</v>
      </c>
      <c r="BA16" s="8">
        <v>0</v>
      </c>
      <c r="BB16" s="8">
        <v>0.05</v>
      </c>
      <c r="BC16" s="8">
        <v>8</v>
      </c>
      <c r="BD16" s="8">
        <v>0</v>
      </c>
      <c r="BK16">
        <f t="shared" si="0"/>
        <v>7.625</v>
      </c>
      <c r="BL16">
        <f t="shared" si="1"/>
        <v>2.95</v>
      </c>
      <c r="BM16">
        <f t="shared" si="2"/>
        <v>0.95</v>
      </c>
      <c r="BN16">
        <f t="shared" si="3"/>
        <v>0.875</v>
      </c>
      <c r="BO16">
        <f t="shared" si="4"/>
        <v>0.9249999999999999</v>
      </c>
      <c r="BP16">
        <f t="shared" si="5"/>
        <v>3.725</v>
      </c>
      <c r="BQ16">
        <f t="shared" si="6"/>
        <v>22.675</v>
      </c>
      <c r="BR16">
        <f t="shared" si="7"/>
        <v>43.8</v>
      </c>
      <c r="BS16">
        <f t="shared" si="8"/>
        <v>36.175</v>
      </c>
      <c r="BT16">
        <f t="shared" si="9"/>
        <v>17</v>
      </c>
      <c r="BV16" s="26">
        <f t="shared" si="10"/>
        <v>43.8</v>
      </c>
      <c r="BW16" s="26">
        <f t="shared" si="11"/>
        <v>0.875</v>
      </c>
      <c r="BX16" s="27">
        <f t="shared" si="12"/>
        <v>11.60625</v>
      </c>
      <c r="BY16"/>
      <c r="BZ16">
        <f t="shared" si="13"/>
        <v>0</v>
      </c>
      <c r="CA16">
        <f t="shared" si="14"/>
        <v>0</v>
      </c>
      <c r="CB16">
        <f t="shared" si="15"/>
        <v>0</v>
      </c>
      <c r="CC16">
        <f t="shared" si="16"/>
        <v>0</v>
      </c>
      <c r="CD16">
        <f t="shared" si="17"/>
        <v>0</v>
      </c>
      <c r="CE16">
        <f t="shared" si="18"/>
        <v>0</v>
      </c>
      <c r="CF16">
        <f t="shared" si="19"/>
        <v>1</v>
      </c>
      <c r="CG16">
        <f t="shared" si="20"/>
        <v>1</v>
      </c>
      <c r="CH16">
        <f t="shared" si="21"/>
        <v>1</v>
      </c>
      <c r="CI16">
        <f t="shared" si="22"/>
        <v>1</v>
      </c>
      <c r="CJ16" s="8">
        <f t="shared" si="23"/>
        <v>4</v>
      </c>
      <c r="CK16" s="8" t="s">
        <v>136</v>
      </c>
      <c r="CL16" s="9" t="s">
        <v>127</v>
      </c>
    </row>
    <row r="17" spans="1:90" ht="12.75">
      <c r="A17" s="8">
        <v>3</v>
      </c>
      <c r="B17" s="8" t="s">
        <v>136</v>
      </c>
      <c r="C17" s="9" t="s">
        <v>131</v>
      </c>
      <c r="D17" s="8" t="s">
        <v>138</v>
      </c>
      <c r="E17" s="10">
        <v>38620.562314814815</v>
      </c>
      <c r="F17" s="8">
        <v>28.3</v>
      </c>
      <c r="G17" s="8">
        <v>5.1</v>
      </c>
      <c r="H17" s="8">
        <v>35.2</v>
      </c>
      <c r="I17" s="8">
        <v>17</v>
      </c>
      <c r="J17" s="9" t="s">
        <v>129</v>
      </c>
      <c r="K17" s="8">
        <v>26</v>
      </c>
      <c r="L17" s="8">
        <v>0.9</v>
      </c>
      <c r="M17" s="8">
        <v>0.4</v>
      </c>
      <c r="N17" s="8">
        <v>60</v>
      </c>
      <c r="O17" s="8">
        <v>0.249</v>
      </c>
      <c r="P17" s="8">
        <v>0.045</v>
      </c>
      <c r="Q17" s="8">
        <v>0.328</v>
      </c>
      <c r="R17" s="8">
        <v>0.11</v>
      </c>
      <c r="S17" s="8">
        <v>0.578</v>
      </c>
      <c r="T17" s="8">
        <v>0.14</v>
      </c>
      <c r="U17" s="8">
        <v>379</v>
      </c>
      <c r="V17" s="8">
        <v>9.2</v>
      </c>
      <c r="W17" s="8">
        <v>5</v>
      </c>
      <c r="X17" s="8">
        <v>46.2</v>
      </c>
      <c r="Y17" s="8">
        <v>8</v>
      </c>
      <c r="Z17" s="8">
        <v>24.6</v>
      </c>
      <c r="AA17" s="8">
        <v>18.9</v>
      </c>
      <c r="AB17" s="8">
        <v>13.7</v>
      </c>
      <c r="AC17" s="8">
        <v>4.8</v>
      </c>
      <c r="AD17" s="8">
        <v>61</v>
      </c>
      <c r="AE17" s="8">
        <v>36</v>
      </c>
      <c r="AF17" s="8">
        <v>14</v>
      </c>
      <c r="AG17" s="8">
        <v>27</v>
      </c>
      <c r="AH17" s="8">
        <v>32</v>
      </c>
      <c r="AI17" s="8">
        <v>35</v>
      </c>
      <c r="AJ17" s="8">
        <v>89</v>
      </c>
      <c r="AK17" s="8">
        <v>181</v>
      </c>
      <c r="AL17" s="8">
        <v>152</v>
      </c>
      <c r="AM17" s="8">
        <v>51</v>
      </c>
      <c r="AN17" s="8">
        <v>5.5</v>
      </c>
      <c r="AO17" s="8">
        <v>1.3</v>
      </c>
      <c r="AP17" s="8">
        <v>0.5</v>
      </c>
      <c r="AQ17" s="8">
        <v>4.9</v>
      </c>
      <c r="AR17" s="8">
        <v>7.5</v>
      </c>
      <c r="AS17" s="8">
        <v>5.2</v>
      </c>
      <c r="AT17" s="8">
        <v>6.2</v>
      </c>
      <c r="AU17" s="8">
        <v>46.2</v>
      </c>
      <c r="AV17" s="8">
        <v>28.7</v>
      </c>
      <c r="AW17" s="8">
        <v>4.6</v>
      </c>
      <c r="AX17" s="8">
        <v>0.51</v>
      </c>
      <c r="AY17" s="8">
        <v>285.9</v>
      </c>
      <c r="AZ17" s="8">
        <v>7.6</v>
      </c>
      <c r="BA17" s="8">
        <v>0</v>
      </c>
      <c r="BB17" s="8">
        <v>0.05</v>
      </c>
      <c r="BC17" s="8">
        <v>8</v>
      </c>
      <c r="BD17" s="8">
        <v>0</v>
      </c>
      <c r="BK17">
        <f t="shared" si="0"/>
        <v>4.225</v>
      </c>
      <c r="BL17">
        <f t="shared" si="1"/>
        <v>2.15</v>
      </c>
      <c r="BM17">
        <f t="shared" si="2"/>
        <v>1.8</v>
      </c>
      <c r="BN17">
        <f t="shared" si="3"/>
        <v>4.45</v>
      </c>
      <c r="BO17">
        <f t="shared" si="4"/>
        <v>6.2749999999999995</v>
      </c>
      <c r="BP17">
        <f t="shared" si="5"/>
        <v>6.0249999999999995</v>
      </c>
      <c r="BQ17">
        <f t="shared" si="6"/>
        <v>15.950000000000001</v>
      </c>
      <c r="BR17">
        <f t="shared" si="7"/>
        <v>31.825000000000003</v>
      </c>
      <c r="BS17">
        <f t="shared" si="8"/>
        <v>27.049999999999997</v>
      </c>
      <c r="BT17">
        <f t="shared" si="9"/>
        <v>10.85</v>
      </c>
      <c r="BV17" s="26">
        <f t="shared" si="10"/>
        <v>31.825000000000003</v>
      </c>
      <c r="BW17" s="26">
        <f t="shared" si="11"/>
        <v>1.8</v>
      </c>
      <c r="BX17" s="27">
        <f t="shared" si="12"/>
        <v>9.30625</v>
      </c>
      <c r="BY17"/>
      <c r="BZ17">
        <f t="shared" si="13"/>
        <v>0</v>
      </c>
      <c r="CA17">
        <f t="shared" si="14"/>
        <v>0</v>
      </c>
      <c r="CB17">
        <f t="shared" si="15"/>
        <v>0</v>
      </c>
      <c r="CC17">
        <f t="shared" si="16"/>
        <v>0</v>
      </c>
      <c r="CD17">
        <f t="shared" si="17"/>
        <v>0</v>
      </c>
      <c r="CE17">
        <f t="shared" si="18"/>
        <v>0</v>
      </c>
      <c r="CF17">
        <f t="shared" si="19"/>
        <v>1</v>
      </c>
      <c r="CG17">
        <f t="shared" si="20"/>
        <v>1</v>
      </c>
      <c r="CH17">
        <f t="shared" si="21"/>
        <v>1</v>
      </c>
      <c r="CI17">
        <f t="shared" si="22"/>
        <v>1</v>
      </c>
      <c r="CJ17" s="8">
        <f t="shared" si="23"/>
        <v>4</v>
      </c>
      <c r="CK17" s="8" t="s">
        <v>136</v>
      </c>
      <c r="CL17" s="9" t="s">
        <v>129</v>
      </c>
    </row>
    <row r="18" spans="1:90" ht="12.75">
      <c r="A18" s="8">
        <v>3</v>
      </c>
      <c r="B18" s="8" t="s">
        <v>136</v>
      </c>
      <c r="C18" s="9" t="s">
        <v>131</v>
      </c>
      <c r="D18" s="8" t="s">
        <v>138</v>
      </c>
      <c r="E18" s="10">
        <v>38620.562314814815</v>
      </c>
      <c r="F18" s="8">
        <v>28.3</v>
      </c>
      <c r="G18" s="8">
        <v>5.1</v>
      </c>
      <c r="H18" s="8">
        <v>35.2</v>
      </c>
      <c r="I18" s="8">
        <v>17</v>
      </c>
      <c r="J18" s="9" t="s">
        <v>131</v>
      </c>
      <c r="K18" s="8">
        <v>21</v>
      </c>
      <c r="L18" s="8">
        <v>0.8</v>
      </c>
      <c r="M18" s="8">
        <v>0.2</v>
      </c>
      <c r="N18" s="8">
        <v>42</v>
      </c>
      <c r="O18" s="8">
        <v>0.244</v>
      </c>
      <c r="P18" s="8">
        <v>0.027</v>
      </c>
      <c r="Q18" s="8">
        <v>0.34</v>
      </c>
      <c r="R18" s="8">
        <v>0.059</v>
      </c>
      <c r="S18" s="8">
        <v>0.584</v>
      </c>
      <c r="T18" s="8">
        <v>0.079</v>
      </c>
      <c r="U18" s="8">
        <v>358</v>
      </c>
      <c r="V18" s="8">
        <v>13.8</v>
      </c>
      <c r="W18" s="8">
        <v>5.8</v>
      </c>
      <c r="X18" s="8">
        <v>54.5</v>
      </c>
      <c r="Y18" s="8">
        <v>8</v>
      </c>
      <c r="Z18" s="8">
        <v>28.7</v>
      </c>
      <c r="AA18" s="8">
        <v>23.4</v>
      </c>
      <c r="AB18" s="8">
        <v>13.4</v>
      </c>
      <c r="AC18" s="8">
        <v>3.2</v>
      </c>
      <c r="AD18" s="8">
        <v>36</v>
      </c>
      <c r="AE18" s="8">
        <v>26</v>
      </c>
      <c r="AF18" s="8">
        <v>22</v>
      </c>
      <c r="AG18" s="8">
        <v>9</v>
      </c>
      <c r="AH18" s="8">
        <v>12</v>
      </c>
      <c r="AI18" s="8">
        <v>23</v>
      </c>
      <c r="AJ18" s="8">
        <v>106</v>
      </c>
      <c r="AK18" s="8">
        <v>203</v>
      </c>
      <c r="AL18" s="8">
        <v>173</v>
      </c>
      <c r="AM18" s="8">
        <v>67</v>
      </c>
      <c r="AN18" s="8">
        <v>4.3</v>
      </c>
      <c r="AO18" s="8">
        <v>2</v>
      </c>
      <c r="AP18" s="8">
        <v>0.3</v>
      </c>
      <c r="AQ18" s="8">
        <v>0</v>
      </c>
      <c r="AR18" s="8">
        <v>0.2</v>
      </c>
      <c r="AS18" s="8">
        <v>2</v>
      </c>
      <c r="AT18" s="8">
        <v>29.2</v>
      </c>
      <c r="AU18" s="8">
        <v>54.5</v>
      </c>
      <c r="AV18" s="8">
        <v>35.2</v>
      </c>
      <c r="AW18" s="8">
        <v>5.8</v>
      </c>
      <c r="AX18" s="8">
        <v>0.62</v>
      </c>
      <c r="AY18" s="8">
        <v>286.5</v>
      </c>
      <c r="AZ18" s="8">
        <v>5.7</v>
      </c>
      <c r="BA18" s="8">
        <v>0</v>
      </c>
      <c r="BB18" s="8">
        <v>0.05</v>
      </c>
      <c r="BC18" s="8">
        <v>8</v>
      </c>
      <c r="BD18" s="8">
        <v>0</v>
      </c>
      <c r="BK18">
        <f t="shared" si="0"/>
        <v>4.1</v>
      </c>
      <c r="BL18">
        <f t="shared" si="1"/>
        <v>2.1500000000000004</v>
      </c>
      <c r="BM18">
        <f t="shared" si="2"/>
        <v>0.65</v>
      </c>
      <c r="BN18">
        <f t="shared" si="3"/>
        <v>0.125</v>
      </c>
      <c r="BO18">
        <f t="shared" si="4"/>
        <v>0.6</v>
      </c>
      <c r="BP18">
        <f t="shared" si="5"/>
        <v>8.35</v>
      </c>
      <c r="BQ18">
        <f t="shared" si="6"/>
        <v>28.725</v>
      </c>
      <c r="BR18">
        <f t="shared" si="7"/>
        <v>43.349999999999994</v>
      </c>
      <c r="BS18">
        <f t="shared" si="8"/>
        <v>32.675000000000004</v>
      </c>
      <c r="BT18">
        <f t="shared" si="9"/>
        <v>12.775</v>
      </c>
      <c r="BV18" s="26">
        <f t="shared" si="10"/>
        <v>43.349999999999994</v>
      </c>
      <c r="BW18" s="26">
        <f t="shared" si="11"/>
        <v>0.125</v>
      </c>
      <c r="BX18" s="27">
        <f t="shared" si="12"/>
        <v>10.931249999999999</v>
      </c>
      <c r="BY18"/>
      <c r="BZ18">
        <f t="shared" si="13"/>
        <v>0</v>
      </c>
      <c r="CA18">
        <f t="shared" si="14"/>
        <v>0</v>
      </c>
      <c r="CB18">
        <f t="shared" si="15"/>
        <v>0</v>
      </c>
      <c r="CC18">
        <f t="shared" si="16"/>
        <v>0</v>
      </c>
      <c r="CD18">
        <f t="shared" si="17"/>
        <v>0</v>
      </c>
      <c r="CE18">
        <f t="shared" si="18"/>
        <v>0</v>
      </c>
      <c r="CF18">
        <f t="shared" si="19"/>
        <v>1</v>
      </c>
      <c r="CG18">
        <f t="shared" si="20"/>
        <v>1</v>
      </c>
      <c r="CH18">
        <f t="shared" si="21"/>
        <v>1</v>
      </c>
      <c r="CI18">
        <f t="shared" si="22"/>
        <v>1</v>
      </c>
      <c r="CJ18" s="8">
        <f t="shared" si="23"/>
        <v>4</v>
      </c>
      <c r="CK18" s="8" t="s">
        <v>136</v>
      </c>
      <c r="CL18" s="9" t="s">
        <v>131</v>
      </c>
    </row>
    <row r="19" spans="6:87" ht="12.75">
      <c r="F19" s="11">
        <f>AVERAGE(F15:F18)</f>
        <v>28.05</v>
      </c>
      <c r="BK19"/>
      <c r="BL19"/>
      <c r="BM19"/>
      <c r="BN19"/>
      <c r="BO19"/>
      <c r="BP19"/>
      <c r="BQ19"/>
      <c r="BR19"/>
      <c r="BS19"/>
      <c r="BT19"/>
      <c r="BV19" s="26"/>
      <c r="BW19" s="26"/>
      <c r="BX19" s="27"/>
      <c r="BY19"/>
      <c r="BZ19"/>
      <c r="CA19"/>
      <c r="CB19"/>
      <c r="CC19"/>
      <c r="CD19"/>
      <c r="CE19"/>
      <c r="CF19"/>
      <c r="CG19"/>
      <c r="CH19"/>
      <c r="CI19"/>
    </row>
    <row r="20" spans="63:87" ht="12.75">
      <c r="BK20"/>
      <c r="BL20"/>
      <c r="BM20"/>
      <c r="BN20"/>
      <c r="BO20"/>
      <c r="BP20"/>
      <c r="BQ20"/>
      <c r="BR20"/>
      <c r="BS20"/>
      <c r="BT20"/>
      <c r="BV20" s="26"/>
      <c r="BW20" s="26"/>
      <c r="BX20" s="27"/>
      <c r="BY20"/>
      <c r="BZ20"/>
      <c r="CA20"/>
      <c r="CB20"/>
      <c r="CC20"/>
      <c r="CD20"/>
      <c r="CE20"/>
      <c r="CF20"/>
      <c r="CG20"/>
      <c r="CH20"/>
      <c r="CI20"/>
    </row>
    <row r="21" spans="1:90" ht="12.75">
      <c r="A21" s="8">
        <v>4</v>
      </c>
      <c r="B21" s="8" t="s">
        <v>139</v>
      </c>
      <c r="C21" s="9" t="s">
        <v>127</v>
      </c>
      <c r="D21" s="8" t="s">
        <v>140</v>
      </c>
      <c r="E21" s="10">
        <v>38620.567974537036</v>
      </c>
      <c r="F21" s="8">
        <v>6.7</v>
      </c>
      <c r="G21" s="8">
        <v>2.3</v>
      </c>
      <c r="H21" s="8">
        <v>9.7</v>
      </c>
      <c r="I21" s="8">
        <v>2.7</v>
      </c>
      <c r="J21" s="9" t="s">
        <v>129</v>
      </c>
      <c r="K21" s="8">
        <v>17</v>
      </c>
      <c r="L21" s="8">
        <v>0.7</v>
      </c>
      <c r="M21" s="8">
        <v>0.13</v>
      </c>
      <c r="N21" s="8">
        <v>40</v>
      </c>
      <c r="O21" s="8">
        <v>0.237</v>
      </c>
      <c r="P21" s="8">
        <v>0.037</v>
      </c>
      <c r="Q21" s="8">
        <v>0.473</v>
      </c>
      <c r="R21" s="8">
        <v>0.06</v>
      </c>
      <c r="S21" s="8">
        <v>0.71</v>
      </c>
      <c r="T21" s="8">
        <v>0.084</v>
      </c>
      <c r="U21" s="8">
        <v>438</v>
      </c>
      <c r="V21" s="8">
        <v>14</v>
      </c>
      <c r="W21" s="8">
        <v>4.8</v>
      </c>
      <c r="X21" s="8">
        <v>34</v>
      </c>
      <c r="Y21" s="8">
        <v>2</v>
      </c>
      <c r="Z21" s="8">
        <v>13.9</v>
      </c>
      <c r="AA21" s="8">
        <v>10.7</v>
      </c>
      <c r="AB21" s="8">
        <v>14.4</v>
      </c>
      <c r="AC21" s="8">
        <v>2.9</v>
      </c>
      <c r="AD21" s="8">
        <v>156</v>
      </c>
      <c r="AE21" s="8">
        <v>134</v>
      </c>
      <c r="AF21" s="8">
        <v>62</v>
      </c>
      <c r="AG21" s="8">
        <v>37</v>
      </c>
      <c r="AH21" s="8">
        <v>40</v>
      </c>
      <c r="AI21" s="8">
        <v>55</v>
      </c>
      <c r="AJ21" s="8">
        <v>105</v>
      </c>
      <c r="AK21" s="8">
        <v>95</v>
      </c>
      <c r="AL21" s="8">
        <v>80</v>
      </c>
      <c r="AM21" s="8">
        <v>90</v>
      </c>
      <c r="AN21" s="8">
        <v>29.9</v>
      </c>
      <c r="AO21" s="8">
        <v>34</v>
      </c>
      <c r="AP21" s="8">
        <v>4.1</v>
      </c>
      <c r="AQ21" s="8">
        <v>6.6</v>
      </c>
      <c r="AR21" s="8">
        <v>0.2</v>
      </c>
      <c r="AS21" s="8">
        <v>4.3</v>
      </c>
      <c r="AT21" s="8">
        <v>9.5</v>
      </c>
      <c r="AU21" s="8">
        <v>5.7</v>
      </c>
      <c r="AV21" s="8">
        <v>5.2</v>
      </c>
      <c r="AW21" s="8">
        <v>7.6</v>
      </c>
      <c r="AX21" s="8">
        <v>0.21</v>
      </c>
      <c r="AY21" s="8">
        <v>351</v>
      </c>
      <c r="AZ21" s="8">
        <v>16.7</v>
      </c>
      <c r="BA21" s="8">
        <v>0</v>
      </c>
      <c r="BB21" s="8">
        <v>0.05</v>
      </c>
      <c r="BC21" s="8">
        <v>10</v>
      </c>
      <c r="BD21" s="8">
        <v>0</v>
      </c>
      <c r="BK21">
        <f t="shared" si="0"/>
        <v>25.349999999999998</v>
      </c>
      <c r="BL21">
        <f t="shared" si="1"/>
        <v>25.5</v>
      </c>
      <c r="BM21">
        <f t="shared" si="2"/>
        <v>12.200000000000001</v>
      </c>
      <c r="BN21">
        <f t="shared" si="3"/>
        <v>4.374999999999999</v>
      </c>
      <c r="BO21">
        <f t="shared" si="4"/>
        <v>2.825</v>
      </c>
      <c r="BP21">
        <f t="shared" si="5"/>
        <v>4.574999999999999</v>
      </c>
      <c r="BQ21">
        <f t="shared" si="6"/>
        <v>7.25</v>
      </c>
      <c r="BR21">
        <f t="shared" si="7"/>
        <v>6.5249999999999995</v>
      </c>
      <c r="BS21">
        <f t="shared" si="8"/>
        <v>5.925000000000001</v>
      </c>
      <c r="BT21">
        <f t="shared" si="9"/>
        <v>12.575</v>
      </c>
      <c r="BV21" s="26">
        <f t="shared" si="10"/>
        <v>25.5</v>
      </c>
      <c r="BW21" s="26">
        <f t="shared" si="11"/>
        <v>2.825</v>
      </c>
      <c r="BX21" s="27">
        <f t="shared" si="12"/>
        <v>8.49375</v>
      </c>
      <c r="BY21"/>
      <c r="BZ21">
        <f t="shared" si="13"/>
        <v>1</v>
      </c>
      <c r="CA21">
        <f t="shared" si="14"/>
        <v>1</v>
      </c>
      <c r="CB21">
        <f t="shared" si="15"/>
        <v>1</v>
      </c>
      <c r="CC21">
        <f t="shared" si="16"/>
        <v>0</v>
      </c>
      <c r="CD21">
        <f t="shared" si="17"/>
        <v>0</v>
      </c>
      <c r="CE21">
        <f t="shared" si="18"/>
        <v>0</v>
      </c>
      <c r="CF21">
        <f t="shared" si="19"/>
        <v>0</v>
      </c>
      <c r="CG21">
        <f t="shared" si="20"/>
        <v>0</v>
      </c>
      <c r="CH21">
        <f t="shared" si="21"/>
        <v>0</v>
      </c>
      <c r="CI21">
        <f t="shared" si="22"/>
        <v>1</v>
      </c>
      <c r="CJ21" s="8">
        <f t="shared" si="23"/>
        <v>4</v>
      </c>
      <c r="CK21" s="8" t="s">
        <v>139</v>
      </c>
      <c r="CL21" s="9" t="s">
        <v>129</v>
      </c>
    </row>
    <row r="22" spans="1:90" ht="12.75">
      <c r="A22" s="8">
        <v>4</v>
      </c>
      <c r="B22" s="8" t="s">
        <v>139</v>
      </c>
      <c r="C22" s="9" t="s">
        <v>127</v>
      </c>
      <c r="D22" s="8" t="s">
        <v>140</v>
      </c>
      <c r="E22" s="10">
        <v>38620.567974537036</v>
      </c>
      <c r="F22" s="8">
        <v>6.7</v>
      </c>
      <c r="G22" s="8">
        <v>2.3</v>
      </c>
      <c r="H22" s="8">
        <v>9.7</v>
      </c>
      <c r="I22" s="8">
        <v>2.7</v>
      </c>
      <c r="J22" s="9" t="s">
        <v>127</v>
      </c>
      <c r="K22" s="8">
        <v>17</v>
      </c>
      <c r="L22" s="8">
        <v>0.7</v>
      </c>
      <c r="M22" s="8">
        <v>0.21</v>
      </c>
      <c r="N22" s="8">
        <v>34</v>
      </c>
      <c r="O22" s="8">
        <v>0.221</v>
      </c>
      <c r="P22" s="8">
        <v>0.033</v>
      </c>
      <c r="Q22" s="8">
        <v>0.403</v>
      </c>
      <c r="R22" s="8">
        <v>0.069</v>
      </c>
      <c r="S22" s="8">
        <v>0.624</v>
      </c>
      <c r="T22" s="8">
        <v>0.098</v>
      </c>
      <c r="U22" s="8">
        <v>271</v>
      </c>
      <c r="V22" s="8">
        <v>12</v>
      </c>
      <c r="W22" s="8">
        <v>3.9</v>
      </c>
      <c r="X22" s="8">
        <v>25.7</v>
      </c>
      <c r="Y22" s="8">
        <v>10</v>
      </c>
      <c r="Z22" s="8">
        <v>17.4</v>
      </c>
      <c r="AA22" s="8">
        <v>13.7</v>
      </c>
      <c r="AB22" s="8">
        <v>11.8</v>
      </c>
      <c r="AC22" s="8">
        <v>2.1</v>
      </c>
      <c r="AD22" s="8">
        <v>98</v>
      </c>
      <c r="AE22" s="8">
        <v>50</v>
      </c>
      <c r="AF22" s="8">
        <v>23</v>
      </c>
      <c r="AG22" s="8">
        <v>6</v>
      </c>
      <c r="AH22" s="8">
        <v>18</v>
      </c>
      <c r="AI22" s="8">
        <v>26</v>
      </c>
      <c r="AJ22" s="8">
        <v>60</v>
      </c>
      <c r="AK22" s="8">
        <v>91</v>
      </c>
      <c r="AL22" s="8">
        <v>67</v>
      </c>
      <c r="AM22" s="8">
        <v>89</v>
      </c>
      <c r="AN22" s="8">
        <v>24.5</v>
      </c>
      <c r="AO22" s="8">
        <v>2.4</v>
      </c>
      <c r="AP22" s="8">
        <v>12.3</v>
      </c>
      <c r="AQ22" s="8">
        <v>0</v>
      </c>
      <c r="AR22" s="8">
        <v>0</v>
      </c>
      <c r="AS22" s="8">
        <v>0.4</v>
      </c>
      <c r="AT22" s="8">
        <v>5.4</v>
      </c>
      <c r="AU22" s="8">
        <v>9.2</v>
      </c>
      <c r="AV22" s="8">
        <v>6.6</v>
      </c>
      <c r="AW22" s="8">
        <v>25.7</v>
      </c>
      <c r="AX22" s="8">
        <v>0.4</v>
      </c>
      <c r="AY22" s="8">
        <v>325.9</v>
      </c>
      <c r="AZ22" s="8">
        <v>11.9</v>
      </c>
      <c r="BA22" s="8">
        <v>0</v>
      </c>
      <c r="BB22" s="8">
        <v>0.05</v>
      </c>
      <c r="BC22" s="8">
        <v>9</v>
      </c>
      <c r="BD22" s="8">
        <v>0</v>
      </c>
      <c r="BK22">
        <f t="shared" si="0"/>
        <v>19.275000000000002</v>
      </c>
      <c r="BL22">
        <f t="shared" si="1"/>
        <v>10.4</v>
      </c>
      <c r="BM22">
        <f t="shared" si="2"/>
        <v>6.75</v>
      </c>
      <c r="BN22">
        <f t="shared" si="3"/>
        <v>3.075</v>
      </c>
      <c r="BO22">
        <f t="shared" si="4"/>
        <v>0.1</v>
      </c>
      <c r="BP22">
        <f t="shared" si="5"/>
        <v>1.55</v>
      </c>
      <c r="BQ22">
        <f t="shared" si="6"/>
        <v>5.1</v>
      </c>
      <c r="BR22">
        <f t="shared" si="7"/>
        <v>7.6</v>
      </c>
      <c r="BS22">
        <f t="shared" si="8"/>
        <v>12.024999999999999</v>
      </c>
      <c r="BT22">
        <f t="shared" si="9"/>
        <v>20.625</v>
      </c>
      <c r="BV22" s="26">
        <f t="shared" si="10"/>
        <v>20.625</v>
      </c>
      <c r="BW22" s="26">
        <f t="shared" si="11"/>
        <v>0.1</v>
      </c>
      <c r="BX22" s="27">
        <f t="shared" si="12"/>
        <v>5.231249999999999</v>
      </c>
      <c r="BY22"/>
      <c r="BZ22">
        <f t="shared" si="13"/>
        <v>1</v>
      </c>
      <c r="CA22">
        <f t="shared" si="14"/>
        <v>1</v>
      </c>
      <c r="CB22">
        <f t="shared" si="15"/>
        <v>1</v>
      </c>
      <c r="CC22">
        <f t="shared" si="16"/>
        <v>0</v>
      </c>
      <c r="CD22">
        <f t="shared" si="17"/>
        <v>0</v>
      </c>
      <c r="CE22">
        <f t="shared" si="18"/>
        <v>0</v>
      </c>
      <c r="CF22">
        <f t="shared" si="19"/>
        <v>0</v>
      </c>
      <c r="CG22">
        <f t="shared" si="20"/>
        <v>1</v>
      </c>
      <c r="CH22">
        <f t="shared" si="21"/>
        <v>1</v>
      </c>
      <c r="CI22">
        <f t="shared" si="22"/>
        <v>1</v>
      </c>
      <c r="CJ22" s="8">
        <f t="shared" si="23"/>
        <v>6</v>
      </c>
      <c r="CK22" s="8" t="s">
        <v>139</v>
      </c>
      <c r="CL22" s="9" t="s">
        <v>127</v>
      </c>
    </row>
    <row r="23" spans="1:90" ht="12.75">
      <c r="A23" s="8">
        <v>4</v>
      </c>
      <c r="B23" s="8" t="s">
        <v>139</v>
      </c>
      <c r="C23" s="9" t="s">
        <v>131</v>
      </c>
      <c r="D23" s="8" t="s">
        <v>141</v>
      </c>
      <c r="E23" s="10">
        <v>38620.612905092596</v>
      </c>
      <c r="F23" s="8">
        <v>4.8</v>
      </c>
      <c r="G23" s="8">
        <v>1.8</v>
      </c>
      <c r="H23" s="8">
        <v>7</v>
      </c>
      <c r="I23" s="8">
        <v>1.5</v>
      </c>
      <c r="J23" s="9" t="s">
        <v>129</v>
      </c>
      <c r="K23" s="8">
        <v>25</v>
      </c>
      <c r="L23" s="8">
        <v>0.7</v>
      </c>
      <c r="M23" s="8">
        <v>0.23</v>
      </c>
      <c r="N23" s="8">
        <v>61</v>
      </c>
      <c r="O23" s="8">
        <v>0.227</v>
      </c>
      <c r="P23" s="8">
        <v>0.031</v>
      </c>
      <c r="Q23" s="8">
        <v>0.45</v>
      </c>
      <c r="R23" s="8">
        <v>0.069</v>
      </c>
      <c r="S23" s="8">
        <v>0.676</v>
      </c>
      <c r="T23" s="8">
        <v>0.088</v>
      </c>
      <c r="U23" s="8">
        <v>582</v>
      </c>
      <c r="V23" s="8">
        <v>13.4</v>
      </c>
      <c r="W23" s="8">
        <v>4</v>
      </c>
      <c r="X23" s="8">
        <v>16.2</v>
      </c>
      <c r="Y23" s="8">
        <v>1</v>
      </c>
      <c r="Z23" s="8">
        <v>10.7</v>
      </c>
      <c r="AA23" s="8">
        <v>8.3</v>
      </c>
      <c r="AB23" s="8">
        <v>13.4</v>
      </c>
      <c r="AC23" s="8">
        <v>3.8</v>
      </c>
      <c r="AD23" s="8">
        <v>171</v>
      </c>
      <c r="AE23" s="8">
        <v>133</v>
      </c>
      <c r="AF23" s="8">
        <v>81</v>
      </c>
      <c r="AG23" s="8">
        <v>61</v>
      </c>
      <c r="AH23" s="8">
        <v>50</v>
      </c>
      <c r="AI23" s="8">
        <v>82</v>
      </c>
      <c r="AJ23" s="8">
        <v>123</v>
      </c>
      <c r="AK23" s="8">
        <v>148</v>
      </c>
      <c r="AL23" s="8">
        <v>142</v>
      </c>
      <c r="AM23" s="8">
        <v>143</v>
      </c>
      <c r="AN23" s="8">
        <v>16.2</v>
      </c>
      <c r="AO23" s="8">
        <v>7.3</v>
      </c>
      <c r="AP23" s="8">
        <v>3.7</v>
      </c>
      <c r="AQ23" s="8">
        <v>2</v>
      </c>
      <c r="AR23" s="8">
        <v>0.4</v>
      </c>
      <c r="AS23" s="8">
        <v>1.5</v>
      </c>
      <c r="AT23" s="8">
        <v>3.6</v>
      </c>
      <c r="AU23" s="8">
        <v>6.6</v>
      </c>
      <c r="AV23" s="8">
        <v>7.9</v>
      </c>
      <c r="AW23" s="8">
        <v>8.6</v>
      </c>
      <c r="AX23" s="8">
        <v>0.24</v>
      </c>
      <c r="AY23" s="8">
        <v>329.4</v>
      </c>
      <c r="AZ23" s="8">
        <v>13.7</v>
      </c>
      <c r="BA23" s="8">
        <v>0</v>
      </c>
      <c r="BB23" s="8">
        <v>0.05</v>
      </c>
      <c r="BC23" s="8">
        <v>9</v>
      </c>
      <c r="BD23" s="8">
        <v>0</v>
      </c>
      <c r="BK23">
        <f t="shared" si="0"/>
        <v>12.075</v>
      </c>
      <c r="BL23">
        <f t="shared" si="1"/>
        <v>8.625</v>
      </c>
      <c r="BM23">
        <f t="shared" si="2"/>
        <v>4.175</v>
      </c>
      <c r="BN23">
        <f t="shared" si="3"/>
        <v>2.025</v>
      </c>
      <c r="BO23">
        <f t="shared" si="4"/>
        <v>1.075</v>
      </c>
      <c r="BP23">
        <f t="shared" si="5"/>
        <v>1.75</v>
      </c>
      <c r="BQ23">
        <f t="shared" si="6"/>
        <v>3.8249999999999997</v>
      </c>
      <c r="BR23">
        <f t="shared" si="7"/>
        <v>6.175000000000001</v>
      </c>
      <c r="BS23">
        <f t="shared" si="8"/>
        <v>7.75</v>
      </c>
      <c r="BT23">
        <f t="shared" si="9"/>
        <v>10.325</v>
      </c>
      <c r="BV23" s="26">
        <f t="shared" si="10"/>
        <v>12.075</v>
      </c>
      <c r="BW23" s="26">
        <f t="shared" si="11"/>
        <v>1.075</v>
      </c>
      <c r="BX23" s="27">
        <f t="shared" si="12"/>
        <v>3.825</v>
      </c>
      <c r="BY23"/>
      <c r="BZ23">
        <f t="shared" si="13"/>
        <v>1</v>
      </c>
      <c r="CA23">
        <f t="shared" si="14"/>
        <v>1</v>
      </c>
      <c r="CB23">
        <f t="shared" si="15"/>
        <v>1</v>
      </c>
      <c r="CC23">
        <f t="shared" si="16"/>
        <v>0</v>
      </c>
      <c r="CD23">
        <f t="shared" si="17"/>
        <v>0</v>
      </c>
      <c r="CE23">
        <f t="shared" si="18"/>
        <v>0</v>
      </c>
      <c r="CF23">
        <f t="shared" si="19"/>
        <v>0</v>
      </c>
      <c r="CG23">
        <f t="shared" si="20"/>
        <v>1</v>
      </c>
      <c r="CH23">
        <f t="shared" si="21"/>
        <v>1</v>
      </c>
      <c r="CI23">
        <f t="shared" si="22"/>
        <v>1</v>
      </c>
      <c r="CJ23" s="8">
        <f t="shared" si="23"/>
        <v>6</v>
      </c>
      <c r="CK23" s="8" t="s">
        <v>139</v>
      </c>
      <c r="CL23" s="9" t="s">
        <v>129</v>
      </c>
    </row>
    <row r="24" spans="1:90" ht="12.75">
      <c r="A24" s="8">
        <v>4</v>
      </c>
      <c r="B24" s="8" t="s">
        <v>139</v>
      </c>
      <c r="C24" s="9" t="s">
        <v>131</v>
      </c>
      <c r="D24" s="8" t="s">
        <v>141</v>
      </c>
      <c r="E24" s="10">
        <v>38620.612905092596</v>
      </c>
      <c r="F24" s="8">
        <v>4.8</v>
      </c>
      <c r="G24" s="8">
        <v>1.8</v>
      </c>
      <c r="H24" s="8">
        <v>7</v>
      </c>
      <c r="I24" s="8">
        <v>1.5</v>
      </c>
      <c r="J24" s="9" t="s">
        <v>131</v>
      </c>
      <c r="K24" s="8">
        <v>25</v>
      </c>
      <c r="L24" s="8">
        <v>0.7</v>
      </c>
      <c r="M24" s="8">
        <v>0.24</v>
      </c>
      <c r="N24" s="8">
        <v>51</v>
      </c>
      <c r="O24" s="8">
        <v>0.243</v>
      </c>
      <c r="P24" s="8">
        <v>0.044</v>
      </c>
      <c r="Q24" s="8">
        <v>0.389</v>
      </c>
      <c r="R24" s="8">
        <v>0.072</v>
      </c>
      <c r="S24" s="8">
        <v>0.632</v>
      </c>
      <c r="T24" s="8">
        <v>0.106</v>
      </c>
      <c r="U24" s="8">
        <v>472</v>
      </c>
      <c r="V24" s="8">
        <v>13.3</v>
      </c>
      <c r="W24" s="8">
        <v>4.1</v>
      </c>
      <c r="X24" s="8">
        <v>16.2</v>
      </c>
      <c r="Y24" s="8">
        <v>1</v>
      </c>
      <c r="Z24" s="8">
        <v>16.2</v>
      </c>
      <c r="AA24" s="8">
        <v>12.7</v>
      </c>
      <c r="AB24" s="8">
        <v>12.7</v>
      </c>
      <c r="AC24" s="8">
        <v>4</v>
      </c>
      <c r="AD24" s="8">
        <v>151</v>
      </c>
      <c r="AE24" s="8">
        <v>97</v>
      </c>
      <c r="AF24" s="8">
        <v>37</v>
      </c>
      <c r="AG24" s="8">
        <v>23</v>
      </c>
      <c r="AH24" s="8">
        <v>45</v>
      </c>
      <c r="AI24" s="8">
        <v>44</v>
      </c>
      <c r="AJ24" s="8">
        <v>79</v>
      </c>
      <c r="AK24" s="8">
        <v>120</v>
      </c>
      <c r="AL24" s="8">
        <v>167</v>
      </c>
      <c r="AM24" s="8">
        <v>127</v>
      </c>
      <c r="AN24" s="8">
        <v>16.2</v>
      </c>
      <c r="AO24" s="8">
        <v>6.1</v>
      </c>
      <c r="AP24" s="8">
        <v>0.5</v>
      </c>
      <c r="AQ24" s="8">
        <v>0.2</v>
      </c>
      <c r="AR24" s="8">
        <v>1.1</v>
      </c>
      <c r="AS24" s="8">
        <v>0.3</v>
      </c>
      <c r="AT24" s="8">
        <v>2.8</v>
      </c>
      <c r="AU24" s="8">
        <v>7.2</v>
      </c>
      <c r="AV24" s="8">
        <v>15.9</v>
      </c>
      <c r="AW24" s="8">
        <v>11.2</v>
      </c>
      <c r="AX24" s="8">
        <v>0.39</v>
      </c>
      <c r="AY24" s="8">
        <v>327.4</v>
      </c>
      <c r="AZ24" s="8">
        <v>9.8</v>
      </c>
      <c r="BA24" s="8">
        <v>0</v>
      </c>
      <c r="BB24" s="8">
        <v>0.05</v>
      </c>
      <c r="BC24" s="8">
        <v>9</v>
      </c>
      <c r="BD24" s="8">
        <v>0</v>
      </c>
      <c r="BK24">
        <f t="shared" si="0"/>
        <v>12.424999999999999</v>
      </c>
      <c r="BL24">
        <f t="shared" si="1"/>
        <v>7.225</v>
      </c>
      <c r="BM24">
        <f t="shared" si="2"/>
        <v>1.825</v>
      </c>
      <c r="BN24">
        <f t="shared" si="3"/>
        <v>0.5</v>
      </c>
      <c r="BO24">
        <f t="shared" si="4"/>
        <v>0.675</v>
      </c>
      <c r="BP24">
        <f t="shared" si="5"/>
        <v>1.125</v>
      </c>
      <c r="BQ24">
        <f t="shared" si="6"/>
        <v>3.275</v>
      </c>
      <c r="BR24">
        <f t="shared" si="7"/>
        <v>8.275</v>
      </c>
      <c r="BS24">
        <f t="shared" si="8"/>
        <v>12.55</v>
      </c>
      <c r="BT24">
        <f t="shared" si="9"/>
        <v>13.625</v>
      </c>
      <c r="BV24" s="26">
        <f t="shared" si="10"/>
        <v>13.625</v>
      </c>
      <c r="BW24" s="26">
        <f t="shared" si="11"/>
        <v>0.5</v>
      </c>
      <c r="BX24" s="27">
        <f t="shared" si="12"/>
        <v>3.78125</v>
      </c>
      <c r="BY24"/>
      <c r="BZ24">
        <f t="shared" si="13"/>
        <v>1</v>
      </c>
      <c r="CA24">
        <f t="shared" si="14"/>
        <v>1</v>
      </c>
      <c r="CB24">
        <f t="shared" si="15"/>
        <v>0</v>
      </c>
      <c r="CC24">
        <f t="shared" si="16"/>
        <v>0</v>
      </c>
      <c r="CD24">
        <f t="shared" si="17"/>
        <v>0</v>
      </c>
      <c r="CE24">
        <f t="shared" si="18"/>
        <v>0</v>
      </c>
      <c r="CF24">
        <f t="shared" si="19"/>
        <v>0</v>
      </c>
      <c r="CG24">
        <f t="shared" si="20"/>
        <v>1</v>
      </c>
      <c r="CH24">
        <f t="shared" si="21"/>
        <v>1</v>
      </c>
      <c r="CI24">
        <f t="shared" si="22"/>
        <v>1</v>
      </c>
      <c r="CJ24" s="8">
        <f t="shared" si="23"/>
        <v>5</v>
      </c>
      <c r="CK24" s="8" t="s">
        <v>139</v>
      </c>
      <c r="CL24" s="9" t="s">
        <v>131</v>
      </c>
    </row>
    <row r="25" spans="6:87" ht="12.75">
      <c r="F25" s="11">
        <f>AVERAGE(F21:F24)</f>
        <v>5.75</v>
      </c>
      <c r="BK25"/>
      <c r="BL25"/>
      <c r="BM25"/>
      <c r="BN25"/>
      <c r="BO25"/>
      <c r="BP25"/>
      <c r="BQ25"/>
      <c r="BR25"/>
      <c r="BS25"/>
      <c r="BT25"/>
      <c r="BV25" s="26"/>
      <c r="BW25" s="26"/>
      <c r="BX25" s="27"/>
      <c r="BY25"/>
      <c r="BZ25"/>
      <c r="CA25"/>
      <c r="CB25"/>
      <c r="CC25"/>
      <c r="CD25"/>
      <c r="CE25"/>
      <c r="CF25"/>
      <c r="CG25"/>
      <c r="CH25"/>
      <c r="CI25"/>
    </row>
    <row r="26" spans="63:87" ht="12.75">
      <c r="BK26"/>
      <c r="BL26"/>
      <c r="BM26"/>
      <c r="BN26"/>
      <c r="BO26"/>
      <c r="BP26"/>
      <c r="BQ26"/>
      <c r="BR26"/>
      <c r="BS26"/>
      <c r="BT26"/>
      <c r="BV26" s="26"/>
      <c r="BW26" s="26"/>
      <c r="BX26" s="27"/>
      <c r="BY26"/>
      <c r="BZ26"/>
      <c r="CA26"/>
      <c r="CB26"/>
      <c r="CC26"/>
      <c r="CD26"/>
      <c r="CE26"/>
      <c r="CF26"/>
      <c r="CG26"/>
      <c r="CH26"/>
      <c r="CI26"/>
    </row>
    <row r="27" spans="1:90" ht="12.75">
      <c r="A27" s="8">
        <v>5</v>
      </c>
      <c r="B27" s="8" t="s">
        <v>142</v>
      </c>
      <c r="C27" s="9" t="s">
        <v>127</v>
      </c>
      <c r="D27" s="8" t="s">
        <v>143</v>
      </c>
      <c r="E27" s="10">
        <v>38620.62320601852</v>
      </c>
      <c r="F27" s="8">
        <v>17.6</v>
      </c>
      <c r="G27" s="8">
        <v>4</v>
      </c>
      <c r="H27" s="8">
        <v>25.7</v>
      </c>
      <c r="I27" s="8">
        <v>13.1</v>
      </c>
      <c r="J27" s="9" t="s">
        <v>129</v>
      </c>
      <c r="K27" s="8">
        <v>23</v>
      </c>
      <c r="L27" s="8">
        <v>0.8</v>
      </c>
      <c r="M27" s="8">
        <v>0.24</v>
      </c>
      <c r="N27" s="8">
        <v>41</v>
      </c>
      <c r="O27" s="8">
        <v>0.242</v>
      </c>
      <c r="P27" s="8">
        <v>0.02</v>
      </c>
      <c r="Q27" s="8">
        <v>0.362</v>
      </c>
      <c r="R27" s="8">
        <v>0.079</v>
      </c>
      <c r="S27" s="8">
        <v>0.604</v>
      </c>
      <c r="T27" s="8">
        <v>0.095</v>
      </c>
      <c r="U27" s="8">
        <v>712</v>
      </c>
      <c r="V27" s="8">
        <v>21.4</v>
      </c>
      <c r="W27" s="8">
        <v>7</v>
      </c>
      <c r="X27" s="8">
        <v>34.9</v>
      </c>
      <c r="Y27" s="8">
        <v>1</v>
      </c>
      <c r="Z27" s="8">
        <v>14.7</v>
      </c>
      <c r="AA27" s="8">
        <v>11.6</v>
      </c>
      <c r="AB27" s="8">
        <v>20.5</v>
      </c>
      <c r="AC27" s="8">
        <v>4.6</v>
      </c>
      <c r="AD27" s="8">
        <v>216</v>
      </c>
      <c r="AE27" s="8">
        <v>199</v>
      </c>
      <c r="AF27" s="8">
        <v>148</v>
      </c>
      <c r="AG27" s="8">
        <v>128</v>
      </c>
      <c r="AH27" s="8">
        <v>103</v>
      </c>
      <c r="AI27" s="8">
        <v>105</v>
      </c>
      <c r="AJ27" s="8">
        <v>86</v>
      </c>
      <c r="AK27" s="8">
        <v>41</v>
      </c>
      <c r="AL27" s="8">
        <v>40</v>
      </c>
      <c r="AM27" s="8">
        <v>132</v>
      </c>
      <c r="AN27" s="8">
        <v>34.9</v>
      </c>
      <c r="AO27" s="8">
        <v>31.6</v>
      </c>
      <c r="AP27" s="8">
        <v>23.9</v>
      </c>
      <c r="AQ27" s="8">
        <v>16.3</v>
      </c>
      <c r="AR27" s="8">
        <v>10.5</v>
      </c>
      <c r="AS27" s="8">
        <v>12.9</v>
      </c>
      <c r="AT27" s="8">
        <v>6.8</v>
      </c>
      <c r="AU27" s="8">
        <v>2.2</v>
      </c>
      <c r="AV27" s="8">
        <v>2.2</v>
      </c>
      <c r="AW27" s="8">
        <v>20.9</v>
      </c>
      <c r="AX27" s="8">
        <v>0.3</v>
      </c>
      <c r="AY27" s="8">
        <v>58.8</v>
      </c>
      <c r="AZ27" s="8">
        <v>10.6</v>
      </c>
      <c r="BA27" s="8">
        <v>0</v>
      </c>
      <c r="BB27" s="8">
        <v>0.05</v>
      </c>
      <c r="BC27" s="8">
        <v>2</v>
      </c>
      <c r="BD27" s="8">
        <v>0</v>
      </c>
      <c r="BK27">
        <f t="shared" si="0"/>
        <v>30.574999999999996</v>
      </c>
      <c r="BL27">
        <f t="shared" si="1"/>
        <v>30.5</v>
      </c>
      <c r="BM27">
        <f t="shared" si="2"/>
        <v>23.925</v>
      </c>
      <c r="BN27">
        <f t="shared" si="3"/>
        <v>16.75</v>
      </c>
      <c r="BO27">
        <f t="shared" si="4"/>
        <v>12.549999999999999</v>
      </c>
      <c r="BP27">
        <f t="shared" si="5"/>
        <v>10.774999999999999</v>
      </c>
      <c r="BQ27">
        <f t="shared" si="6"/>
        <v>7.175</v>
      </c>
      <c r="BR27">
        <f t="shared" si="7"/>
        <v>3.3499999999999996</v>
      </c>
      <c r="BS27">
        <f t="shared" si="8"/>
        <v>6.875</v>
      </c>
      <c r="BT27">
        <f t="shared" si="9"/>
        <v>19.725</v>
      </c>
      <c r="BV27" s="26">
        <f t="shared" si="10"/>
        <v>30.574999999999996</v>
      </c>
      <c r="BW27" s="26">
        <f t="shared" si="11"/>
        <v>3.3499999999999996</v>
      </c>
      <c r="BX27" s="27">
        <f t="shared" si="12"/>
        <v>10.156249999999998</v>
      </c>
      <c r="BY27"/>
      <c r="BZ27">
        <f t="shared" si="13"/>
        <v>1</v>
      </c>
      <c r="CA27">
        <f t="shared" si="14"/>
        <v>1</v>
      </c>
      <c r="CB27">
        <f t="shared" si="15"/>
        <v>1</v>
      </c>
      <c r="CC27">
        <f t="shared" si="16"/>
        <v>1</v>
      </c>
      <c r="CD27">
        <f t="shared" si="17"/>
        <v>1</v>
      </c>
      <c r="CE27">
        <f t="shared" si="18"/>
        <v>1</v>
      </c>
      <c r="CF27">
        <f t="shared" si="19"/>
        <v>0</v>
      </c>
      <c r="CG27">
        <f t="shared" si="20"/>
        <v>0</v>
      </c>
      <c r="CH27">
        <f t="shared" si="21"/>
        <v>0</v>
      </c>
      <c r="CI27">
        <f t="shared" si="22"/>
        <v>1</v>
      </c>
      <c r="CJ27" s="8">
        <f t="shared" si="23"/>
        <v>7</v>
      </c>
      <c r="CK27" s="8" t="s">
        <v>142</v>
      </c>
      <c r="CL27" s="9" t="s">
        <v>129</v>
      </c>
    </row>
    <row r="28" spans="1:90" ht="12.75">
      <c r="A28" s="8">
        <v>5</v>
      </c>
      <c r="B28" s="8" t="s">
        <v>142</v>
      </c>
      <c r="C28" s="9" t="s">
        <v>127</v>
      </c>
      <c r="D28" s="8" t="s">
        <v>143</v>
      </c>
      <c r="E28" s="10">
        <v>38620.62320601852</v>
      </c>
      <c r="F28" s="8">
        <v>17.6</v>
      </c>
      <c r="G28" s="8">
        <v>4</v>
      </c>
      <c r="H28" s="8">
        <v>25.7</v>
      </c>
      <c r="I28" s="8">
        <v>13.1</v>
      </c>
      <c r="J28" s="9" t="s">
        <v>127</v>
      </c>
      <c r="K28" s="8">
        <v>22</v>
      </c>
      <c r="L28" s="8">
        <v>0.8</v>
      </c>
      <c r="M28" s="8">
        <v>0.23</v>
      </c>
      <c r="N28" s="8">
        <v>34</v>
      </c>
      <c r="O28" s="8">
        <v>0.238</v>
      </c>
      <c r="P28" s="8">
        <v>0.025</v>
      </c>
      <c r="Q28" s="8">
        <v>0.344</v>
      </c>
      <c r="R28" s="8">
        <v>0.06</v>
      </c>
      <c r="S28" s="8">
        <v>0.582</v>
      </c>
      <c r="T28" s="8">
        <v>0.083</v>
      </c>
      <c r="U28" s="8">
        <v>531</v>
      </c>
      <c r="V28" s="8">
        <v>19.4</v>
      </c>
      <c r="W28" s="8">
        <v>5.9</v>
      </c>
      <c r="X28" s="8">
        <v>41.7</v>
      </c>
      <c r="Y28" s="8">
        <v>1</v>
      </c>
      <c r="Z28" s="8">
        <v>17.6</v>
      </c>
      <c r="AA28" s="8">
        <v>15</v>
      </c>
      <c r="AB28" s="8">
        <v>19.4</v>
      </c>
      <c r="AC28" s="8">
        <v>3.9</v>
      </c>
      <c r="AD28" s="8">
        <v>189</v>
      </c>
      <c r="AE28" s="8">
        <v>180</v>
      </c>
      <c r="AF28" s="8">
        <v>136</v>
      </c>
      <c r="AG28" s="8">
        <v>72</v>
      </c>
      <c r="AH28" s="8">
        <v>63</v>
      </c>
      <c r="AI28" s="8">
        <v>68</v>
      </c>
      <c r="AJ28" s="8">
        <v>51</v>
      </c>
      <c r="AK28" s="8">
        <v>31</v>
      </c>
      <c r="AL28" s="8">
        <v>30</v>
      </c>
      <c r="AM28" s="8">
        <v>82</v>
      </c>
      <c r="AN28" s="8">
        <v>41.7</v>
      </c>
      <c r="AO28" s="8">
        <v>38.3</v>
      </c>
      <c r="AP28" s="8">
        <v>25.8</v>
      </c>
      <c r="AQ28" s="8">
        <v>9.5</v>
      </c>
      <c r="AR28" s="8">
        <v>10</v>
      </c>
      <c r="AS28" s="8">
        <v>11.8</v>
      </c>
      <c r="AT28" s="8">
        <v>6.6</v>
      </c>
      <c r="AU28" s="8">
        <v>3.1</v>
      </c>
      <c r="AV28" s="8">
        <v>1</v>
      </c>
      <c r="AW28" s="8">
        <v>11.6</v>
      </c>
      <c r="AX28" s="8">
        <v>0.45</v>
      </c>
      <c r="AY28" s="8">
        <v>48.7</v>
      </c>
      <c r="AZ28" s="8">
        <v>7.8</v>
      </c>
      <c r="BA28" s="8">
        <v>0</v>
      </c>
      <c r="BB28" s="8">
        <v>0.05</v>
      </c>
      <c r="BC28" s="8">
        <v>1</v>
      </c>
      <c r="BD28" s="8">
        <v>0</v>
      </c>
      <c r="BK28">
        <f t="shared" si="0"/>
        <v>33.325</v>
      </c>
      <c r="BL28">
        <f t="shared" si="1"/>
        <v>36.025</v>
      </c>
      <c r="BM28">
        <f t="shared" si="2"/>
        <v>24.85</v>
      </c>
      <c r="BN28">
        <f t="shared" si="3"/>
        <v>13.7</v>
      </c>
      <c r="BO28">
        <f t="shared" si="4"/>
        <v>10.325</v>
      </c>
      <c r="BP28">
        <f t="shared" si="5"/>
        <v>10.05</v>
      </c>
      <c r="BQ28">
        <f t="shared" si="6"/>
        <v>7.025</v>
      </c>
      <c r="BR28">
        <f t="shared" si="7"/>
        <v>3.45</v>
      </c>
      <c r="BS28">
        <f t="shared" si="8"/>
        <v>4.175</v>
      </c>
      <c r="BT28">
        <f t="shared" si="9"/>
        <v>16.475</v>
      </c>
      <c r="BV28" s="26">
        <f t="shared" si="10"/>
        <v>36.025</v>
      </c>
      <c r="BW28" s="26">
        <f t="shared" si="11"/>
        <v>3.45</v>
      </c>
      <c r="BX28" s="27">
        <f t="shared" si="12"/>
        <v>11.59375</v>
      </c>
      <c r="BY28"/>
      <c r="BZ28">
        <f t="shared" si="13"/>
        <v>1</v>
      </c>
      <c r="CA28">
        <f t="shared" si="14"/>
        <v>1</v>
      </c>
      <c r="CB28">
        <f t="shared" si="15"/>
        <v>1</v>
      </c>
      <c r="CC28">
        <f t="shared" si="16"/>
        <v>1</v>
      </c>
      <c r="CD28">
        <f t="shared" si="17"/>
        <v>0</v>
      </c>
      <c r="CE28">
        <f t="shared" si="18"/>
        <v>0</v>
      </c>
      <c r="CF28">
        <f t="shared" si="19"/>
        <v>0</v>
      </c>
      <c r="CG28">
        <f t="shared" si="20"/>
        <v>0</v>
      </c>
      <c r="CH28">
        <f t="shared" si="21"/>
        <v>0</v>
      </c>
      <c r="CI28">
        <f t="shared" si="22"/>
        <v>1</v>
      </c>
      <c r="CJ28" s="8">
        <f t="shared" si="23"/>
        <v>5</v>
      </c>
      <c r="CK28" s="8" t="s">
        <v>142</v>
      </c>
      <c r="CL28" s="9" t="s">
        <v>127</v>
      </c>
    </row>
    <row r="29" spans="1:90" ht="12.75">
      <c r="A29" s="8">
        <v>5</v>
      </c>
      <c r="B29" s="8" t="s">
        <v>142</v>
      </c>
      <c r="C29" s="9" t="s">
        <v>131</v>
      </c>
      <c r="D29" s="8" t="s">
        <v>144</v>
      </c>
      <c r="E29" s="10">
        <v>38620.63108796296</v>
      </c>
      <c r="F29" s="8">
        <v>18.9</v>
      </c>
      <c r="G29" s="8">
        <v>4.6</v>
      </c>
      <c r="H29" s="8">
        <v>24.7</v>
      </c>
      <c r="I29" s="8">
        <v>10.1</v>
      </c>
      <c r="J29" s="9" t="s">
        <v>129</v>
      </c>
      <c r="K29" s="8">
        <v>22</v>
      </c>
      <c r="L29" s="8">
        <v>0.8</v>
      </c>
      <c r="M29" s="8">
        <v>0.11</v>
      </c>
      <c r="N29" s="8">
        <v>47</v>
      </c>
      <c r="O29" s="8">
        <v>0.238</v>
      </c>
      <c r="P29" s="8">
        <v>0.017</v>
      </c>
      <c r="Q29" s="8">
        <v>0.36</v>
      </c>
      <c r="R29" s="8">
        <v>0.053</v>
      </c>
      <c r="S29" s="8">
        <v>0.598</v>
      </c>
      <c r="T29" s="8">
        <v>0.065</v>
      </c>
      <c r="U29" s="8">
        <v>624</v>
      </c>
      <c r="V29" s="8">
        <v>19.1</v>
      </c>
      <c r="W29" s="8">
        <v>6.9</v>
      </c>
      <c r="X29" s="8">
        <v>29.6</v>
      </c>
      <c r="Y29" s="8">
        <v>1</v>
      </c>
      <c r="Z29" s="8">
        <v>16.2</v>
      </c>
      <c r="AA29" s="8">
        <v>12.8</v>
      </c>
      <c r="AB29" s="8">
        <v>20.1</v>
      </c>
      <c r="AC29" s="8">
        <v>5.9</v>
      </c>
      <c r="AD29" s="8">
        <v>194</v>
      </c>
      <c r="AE29" s="8">
        <v>214</v>
      </c>
      <c r="AF29" s="8">
        <v>177</v>
      </c>
      <c r="AG29" s="8">
        <v>147</v>
      </c>
      <c r="AH29" s="8">
        <v>99</v>
      </c>
      <c r="AI29" s="8">
        <v>62</v>
      </c>
      <c r="AJ29" s="8">
        <v>86</v>
      </c>
      <c r="AK29" s="8">
        <v>42</v>
      </c>
      <c r="AL29" s="8">
        <v>22</v>
      </c>
      <c r="AM29" s="8">
        <v>143</v>
      </c>
      <c r="AN29" s="8">
        <v>29.6</v>
      </c>
      <c r="AO29" s="8">
        <v>29.2</v>
      </c>
      <c r="AP29" s="8">
        <v>26.8</v>
      </c>
      <c r="AQ29" s="8">
        <v>19.3</v>
      </c>
      <c r="AR29" s="8">
        <v>8.6</v>
      </c>
      <c r="AS29" s="8">
        <v>4.5</v>
      </c>
      <c r="AT29" s="8">
        <v>6.4</v>
      </c>
      <c r="AU29" s="8">
        <v>0.9</v>
      </c>
      <c r="AV29" s="8">
        <v>1.4</v>
      </c>
      <c r="AW29" s="8">
        <v>16.7</v>
      </c>
      <c r="AX29" s="8">
        <v>0.35</v>
      </c>
      <c r="AY29" s="8">
        <v>65.1</v>
      </c>
      <c r="AZ29" s="8">
        <v>9.3</v>
      </c>
      <c r="BA29" s="8">
        <v>0</v>
      </c>
      <c r="BB29" s="8">
        <v>0.05</v>
      </c>
      <c r="BC29" s="8">
        <v>2</v>
      </c>
      <c r="BD29" s="8">
        <v>0</v>
      </c>
      <c r="BK29">
        <f t="shared" si="0"/>
        <v>26.275000000000002</v>
      </c>
      <c r="BL29">
        <f t="shared" si="1"/>
        <v>28.7</v>
      </c>
      <c r="BM29">
        <f t="shared" si="2"/>
        <v>25.525</v>
      </c>
      <c r="BN29">
        <f t="shared" si="3"/>
        <v>18.5</v>
      </c>
      <c r="BO29">
        <f t="shared" si="4"/>
        <v>10.25</v>
      </c>
      <c r="BP29">
        <f t="shared" si="5"/>
        <v>6</v>
      </c>
      <c r="BQ29">
        <f t="shared" si="6"/>
        <v>4.55</v>
      </c>
      <c r="BR29">
        <f t="shared" si="7"/>
        <v>2.4000000000000004</v>
      </c>
      <c r="BS29">
        <f t="shared" si="8"/>
        <v>5.1</v>
      </c>
      <c r="BT29">
        <f t="shared" si="9"/>
        <v>16.1</v>
      </c>
      <c r="BV29" s="26">
        <f t="shared" si="10"/>
        <v>28.7</v>
      </c>
      <c r="BW29" s="26">
        <f t="shared" si="11"/>
        <v>2.4000000000000004</v>
      </c>
      <c r="BX29" s="27">
        <f t="shared" si="12"/>
        <v>8.975</v>
      </c>
      <c r="BY29"/>
      <c r="BZ29">
        <f t="shared" si="13"/>
        <v>1</v>
      </c>
      <c r="CA29">
        <f t="shared" si="14"/>
        <v>1</v>
      </c>
      <c r="CB29">
        <f t="shared" si="15"/>
        <v>1</v>
      </c>
      <c r="CC29">
        <f t="shared" si="16"/>
        <v>1</v>
      </c>
      <c r="CD29">
        <f t="shared" si="17"/>
        <v>1</v>
      </c>
      <c r="CE29">
        <f t="shared" si="18"/>
        <v>0</v>
      </c>
      <c r="CF29">
        <f t="shared" si="19"/>
        <v>0</v>
      </c>
      <c r="CG29">
        <f t="shared" si="20"/>
        <v>0</v>
      </c>
      <c r="CH29">
        <f t="shared" si="21"/>
        <v>0</v>
      </c>
      <c r="CI29">
        <f t="shared" si="22"/>
        <v>1</v>
      </c>
      <c r="CJ29" s="8">
        <f t="shared" si="23"/>
        <v>6</v>
      </c>
      <c r="CK29" s="8" t="s">
        <v>142</v>
      </c>
      <c r="CL29" s="9" t="s">
        <v>129</v>
      </c>
    </row>
    <row r="30" spans="1:90" ht="12.75">
      <c r="A30" s="8">
        <v>5</v>
      </c>
      <c r="B30" s="8" t="s">
        <v>142</v>
      </c>
      <c r="C30" s="9" t="s">
        <v>131</v>
      </c>
      <c r="D30" s="8" t="s">
        <v>144</v>
      </c>
      <c r="E30" s="10">
        <v>38620.63108796296</v>
      </c>
      <c r="F30" s="8">
        <v>18.9</v>
      </c>
      <c r="G30" s="8">
        <v>4.6</v>
      </c>
      <c r="H30" s="8">
        <v>24.7</v>
      </c>
      <c r="I30" s="8">
        <v>10.1</v>
      </c>
      <c r="J30" s="9" t="s">
        <v>131</v>
      </c>
      <c r="K30" s="8">
        <v>20</v>
      </c>
      <c r="L30" s="8">
        <v>0.8</v>
      </c>
      <c r="M30" s="8">
        <v>0.19</v>
      </c>
      <c r="N30" s="8">
        <v>40</v>
      </c>
      <c r="O30" s="8">
        <v>0.248</v>
      </c>
      <c r="P30" s="8">
        <v>0.046</v>
      </c>
      <c r="Q30" s="8">
        <v>0.345</v>
      </c>
      <c r="R30" s="8">
        <v>0.083</v>
      </c>
      <c r="S30" s="8">
        <v>0.592</v>
      </c>
      <c r="T30" s="8">
        <v>0.123</v>
      </c>
      <c r="U30" s="8">
        <v>606</v>
      </c>
      <c r="V30" s="8">
        <v>23.7</v>
      </c>
      <c r="W30" s="8">
        <v>9.5</v>
      </c>
      <c r="X30" s="8">
        <v>39.8</v>
      </c>
      <c r="Y30" s="8">
        <v>2</v>
      </c>
      <c r="Z30" s="8">
        <v>13.1</v>
      </c>
      <c r="AA30" s="8">
        <v>11.4</v>
      </c>
      <c r="AB30" s="8">
        <v>22.1</v>
      </c>
      <c r="AC30" s="8">
        <v>7</v>
      </c>
      <c r="AD30" s="8">
        <v>211</v>
      </c>
      <c r="AE30" s="8">
        <v>203</v>
      </c>
      <c r="AF30" s="8">
        <v>130</v>
      </c>
      <c r="AG30" s="8">
        <v>112</v>
      </c>
      <c r="AH30" s="8">
        <v>102</v>
      </c>
      <c r="AI30" s="8">
        <v>73</v>
      </c>
      <c r="AJ30" s="8">
        <v>69</v>
      </c>
      <c r="AK30" s="8">
        <v>57</v>
      </c>
      <c r="AL30" s="8">
        <v>61</v>
      </c>
      <c r="AM30" s="8">
        <v>155</v>
      </c>
      <c r="AN30" s="8">
        <v>38.9</v>
      </c>
      <c r="AO30" s="8">
        <v>39.8</v>
      </c>
      <c r="AP30" s="8">
        <v>18.7</v>
      </c>
      <c r="AQ30" s="8">
        <v>16.5</v>
      </c>
      <c r="AR30" s="8">
        <v>16.4</v>
      </c>
      <c r="AS30" s="8">
        <v>8.4</v>
      </c>
      <c r="AT30" s="8">
        <v>5.5</v>
      </c>
      <c r="AU30" s="8">
        <v>4.8</v>
      </c>
      <c r="AV30" s="8">
        <v>3.2</v>
      </c>
      <c r="AW30" s="8">
        <v>30.6</v>
      </c>
      <c r="AX30" s="8">
        <v>0.3</v>
      </c>
      <c r="AY30" s="8">
        <v>44.6</v>
      </c>
      <c r="AZ30" s="8">
        <v>10.5</v>
      </c>
      <c r="BA30" s="8">
        <v>0</v>
      </c>
      <c r="BB30" s="8">
        <v>0.05</v>
      </c>
      <c r="BC30" s="8">
        <v>1</v>
      </c>
      <c r="BD30" s="8">
        <v>0</v>
      </c>
      <c r="BK30">
        <f t="shared" si="0"/>
        <v>37.05</v>
      </c>
      <c r="BL30">
        <f t="shared" si="1"/>
        <v>34.3</v>
      </c>
      <c r="BM30">
        <f t="shared" si="2"/>
        <v>23.424999999999997</v>
      </c>
      <c r="BN30">
        <f t="shared" si="3"/>
        <v>17.025</v>
      </c>
      <c r="BO30">
        <f t="shared" si="4"/>
        <v>14.424999999999999</v>
      </c>
      <c r="BP30">
        <f t="shared" si="5"/>
        <v>9.675</v>
      </c>
      <c r="BQ30">
        <f t="shared" si="6"/>
        <v>6.05</v>
      </c>
      <c r="BR30">
        <f t="shared" si="7"/>
        <v>4.575</v>
      </c>
      <c r="BS30">
        <f t="shared" si="8"/>
        <v>10.45</v>
      </c>
      <c r="BT30">
        <f t="shared" si="9"/>
        <v>25.825000000000003</v>
      </c>
      <c r="BV30" s="26">
        <f t="shared" si="10"/>
        <v>37.05</v>
      </c>
      <c r="BW30" s="26">
        <f t="shared" si="11"/>
        <v>4.575</v>
      </c>
      <c r="BX30" s="27">
        <f t="shared" si="12"/>
        <v>12.693749999999998</v>
      </c>
      <c r="BY30"/>
      <c r="BZ30">
        <f t="shared" si="13"/>
        <v>1</v>
      </c>
      <c r="CA30">
        <f t="shared" si="14"/>
        <v>1</v>
      </c>
      <c r="CB30">
        <f t="shared" si="15"/>
        <v>1</v>
      </c>
      <c r="CC30">
        <f t="shared" si="16"/>
        <v>1</v>
      </c>
      <c r="CD30">
        <f t="shared" si="17"/>
        <v>1</v>
      </c>
      <c r="CE30">
        <f t="shared" si="18"/>
        <v>0</v>
      </c>
      <c r="CF30">
        <f t="shared" si="19"/>
        <v>0</v>
      </c>
      <c r="CG30">
        <f t="shared" si="20"/>
        <v>0</v>
      </c>
      <c r="CH30">
        <f t="shared" si="21"/>
        <v>0</v>
      </c>
      <c r="CI30">
        <f t="shared" si="22"/>
        <v>1</v>
      </c>
      <c r="CJ30" s="8">
        <f t="shared" si="23"/>
        <v>6</v>
      </c>
      <c r="CK30" s="8" t="s">
        <v>142</v>
      </c>
      <c r="CL30" s="9" t="s">
        <v>131</v>
      </c>
    </row>
    <row r="31" spans="5:87" ht="12.75">
      <c r="E31" s="10"/>
      <c r="F31" s="11">
        <f>AVERAGE(F27:F30)</f>
        <v>18.25</v>
      </c>
      <c r="BK31"/>
      <c r="BL31"/>
      <c r="BM31"/>
      <c r="BN31"/>
      <c r="BO31"/>
      <c r="BP31"/>
      <c r="BQ31"/>
      <c r="BR31"/>
      <c r="BS31"/>
      <c r="BT31"/>
      <c r="BV31" s="26"/>
      <c r="BW31" s="26"/>
      <c r="BX31" s="27"/>
      <c r="BY31"/>
      <c r="BZ31"/>
      <c r="CA31"/>
      <c r="CB31"/>
      <c r="CC31"/>
      <c r="CD31"/>
      <c r="CE31"/>
      <c r="CF31"/>
      <c r="CG31"/>
      <c r="CH31"/>
      <c r="CI31"/>
    </row>
    <row r="32" spans="63:87" ht="12.75">
      <c r="BK32"/>
      <c r="BL32"/>
      <c r="BM32"/>
      <c r="BN32"/>
      <c r="BO32"/>
      <c r="BP32"/>
      <c r="BQ32"/>
      <c r="BR32"/>
      <c r="BS32"/>
      <c r="BT32"/>
      <c r="BV32" s="26"/>
      <c r="BW32" s="26"/>
      <c r="BX32" s="27"/>
      <c r="BY32"/>
      <c r="BZ32"/>
      <c r="CA32"/>
      <c r="CB32"/>
      <c r="CC32"/>
      <c r="CD32"/>
      <c r="CE32"/>
      <c r="CF32"/>
      <c r="CG32"/>
      <c r="CH32"/>
      <c r="CI32"/>
    </row>
    <row r="33" spans="1:90" ht="12.75">
      <c r="A33" s="8">
        <v>6</v>
      </c>
      <c r="B33" s="8" t="s">
        <v>145</v>
      </c>
      <c r="C33" s="9" t="s">
        <v>127</v>
      </c>
      <c r="D33" s="8" t="s">
        <v>143</v>
      </c>
      <c r="E33" s="10">
        <v>38620.734189814815</v>
      </c>
      <c r="F33" s="8">
        <v>16.1</v>
      </c>
      <c r="G33" s="8">
        <v>2</v>
      </c>
      <c r="H33" s="8">
        <v>19</v>
      </c>
      <c r="I33" s="8">
        <v>13.5</v>
      </c>
      <c r="J33" s="9" t="s">
        <v>129</v>
      </c>
      <c r="K33" s="8">
        <v>23</v>
      </c>
      <c r="L33" s="8">
        <v>0.8</v>
      </c>
      <c r="M33" s="8">
        <v>0.24</v>
      </c>
      <c r="N33" s="8">
        <v>41</v>
      </c>
      <c r="O33" s="8">
        <v>0.242</v>
      </c>
      <c r="P33" s="8">
        <v>0.02</v>
      </c>
      <c r="Q33" s="8">
        <v>0.362</v>
      </c>
      <c r="R33" s="8">
        <v>0.079</v>
      </c>
      <c r="S33" s="8">
        <v>0.604</v>
      </c>
      <c r="T33" s="8">
        <v>0.095</v>
      </c>
      <c r="U33" s="8">
        <v>914</v>
      </c>
      <c r="V33" s="8">
        <v>27.6</v>
      </c>
      <c r="W33" s="8">
        <v>6.4</v>
      </c>
      <c r="X33" s="8">
        <v>52.4</v>
      </c>
      <c r="Y33" s="8">
        <v>3</v>
      </c>
      <c r="Z33" s="8">
        <v>12.8</v>
      </c>
      <c r="AA33" s="8">
        <v>9.8</v>
      </c>
      <c r="AB33" s="8">
        <v>28.2</v>
      </c>
      <c r="AC33" s="8">
        <v>5.3</v>
      </c>
      <c r="AD33" s="8">
        <v>188</v>
      </c>
      <c r="AE33" s="8">
        <v>216</v>
      </c>
      <c r="AF33" s="8">
        <v>253</v>
      </c>
      <c r="AG33" s="8">
        <v>209</v>
      </c>
      <c r="AH33" s="8">
        <v>159</v>
      </c>
      <c r="AI33" s="8">
        <v>142</v>
      </c>
      <c r="AJ33" s="8">
        <v>141</v>
      </c>
      <c r="AK33" s="8">
        <v>88</v>
      </c>
      <c r="AL33" s="8">
        <v>52</v>
      </c>
      <c r="AM33" s="8">
        <v>121</v>
      </c>
      <c r="AN33" s="8">
        <v>35.7</v>
      </c>
      <c r="AO33" s="8">
        <v>41.9</v>
      </c>
      <c r="AP33" s="8">
        <v>52.4</v>
      </c>
      <c r="AQ33" s="8">
        <v>49.9</v>
      </c>
      <c r="AR33" s="8">
        <v>30.3</v>
      </c>
      <c r="AS33" s="8">
        <v>17</v>
      </c>
      <c r="AT33" s="8">
        <v>18</v>
      </c>
      <c r="AU33" s="8">
        <v>10.3</v>
      </c>
      <c r="AV33" s="8">
        <v>4.6</v>
      </c>
      <c r="AW33" s="8">
        <v>18</v>
      </c>
      <c r="AX33" s="8">
        <v>0.26</v>
      </c>
      <c r="AY33" s="8">
        <v>91.2</v>
      </c>
      <c r="AZ33" s="8">
        <v>11.3</v>
      </c>
      <c r="BA33" s="8">
        <v>0</v>
      </c>
      <c r="BB33" s="8">
        <v>0.05</v>
      </c>
      <c r="BC33" s="8">
        <v>3</v>
      </c>
      <c r="BD33" s="8">
        <v>0</v>
      </c>
      <c r="BK33">
        <f t="shared" si="0"/>
        <v>32.825</v>
      </c>
      <c r="BL33">
        <f t="shared" si="1"/>
        <v>42.975</v>
      </c>
      <c r="BM33">
        <f t="shared" si="2"/>
        <v>49.15</v>
      </c>
      <c r="BN33">
        <f t="shared" si="3"/>
        <v>45.625</v>
      </c>
      <c r="BO33">
        <f t="shared" si="4"/>
        <v>31.875</v>
      </c>
      <c r="BP33">
        <f t="shared" si="5"/>
        <v>20.575</v>
      </c>
      <c r="BQ33">
        <f t="shared" si="6"/>
        <v>15.825</v>
      </c>
      <c r="BR33">
        <f t="shared" si="7"/>
        <v>10.8</v>
      </c>
      <c r="BS33">
        <f t="shared" si="8"/>
        <v>9.375</v>
      </c>
      <c r="BT33">
        <f t="shared" si="9"/>
        <v>19.075000000000003</v>
      </c>
      <c r="BV33" s="26">
        <f t="shared" si="10"/>
        <v>49.15</v>
      </c>
      <c r="BW33" s="26">
        <f t="shared" si="11"/>
        <v>9.375</v>
      </c>
      <c r="BX33" s="27">
        <f t="shared" si="12"/>
        <v>19.31875</v>
      </c>
      <c r="BY33"/>
      <c r="BZ33">
        <f t="shared" si="13"/>
        <v>1</v>
      </c>
      <c r="CA33">
        <f t="shared" si="14"/>
        <v>1</v>
      </c>
      <c r="CB33">
        <f t="shared" si="15"/>
        <v>1</v>
      </c>
      <c r="CC33">
        <f t="shared" si="16"/>
        <v>1</v>
      </c>
      <c r="CD33">
        <f t="shared" si="17"/>
        <v>1</v>
      </c>
      <c r="CE33">
        <f t="shared" si="18"/>
        <v>1</v>
      </c>
      <c r="CF33">
        <f t="shared" si="19"/>
        <v>0</v>
      </c>
      <c r="CG33">
        <f t="shared" si="20"/>
        <v>0</v>
      </c>
      <c r="CH33">
        <f t="shared" si="21"/>
        <v>0</v>
      </c>
      <c r="CI33">
        <f t="shared" si="22"/>
        <v>0</v>
      </c>
      <c r="CJ33" s="8">
        <f t="shared" si="23"/>
        <v>6</v>
      </c>
      <c r="CK33" s="8" t="s">
        <v>145</v>
      </c>
      <c r="CL33" s="9" t="s">
        <v>129</v>
      </c>
    </row>
    <row r="34" spans="1:90" ht="12.75">
      <c r="A34" s="8">
        <v>6</v>
      </c>
      <c r="B34" s="8" t="s">
        <v>145</v>
      </c>
      <c r="C34" s="9" t="s">
        <v>127</v>
      </c>
      <c r="D34" s="8" t="s">
        <v>143</v>
      </c>
      <c r="E34" s="10">
        <v>38620.734189814815</v>
      </c>
      <c r="F34" s="8">
        <v>16.1</v>
      </c>
      <c r="G34" s="8">
        <v>2</v>
      </c>
      <c r="H34" s="8">
        <v>19</v>
      </c>
      <c r="I34" s="8">
        <v>13.5</v>
      </c>
      <c r="J34" s="9" t="s">
        <v>127</v>
      </c>
      <c r="K34" s="8">
        <v>22</v>
      </c>
      <c r="L34" s="8">
        <v>0.8</v>
      </c>
      <c r="M34" s="8">
        <v>0.23</v>
      </c>
      <c r="N34" s="8">
        <v>34</v>
      </c>
      <c r="O34" s="8">
        <v>0.238</v>
      </c>
      <c r="P34" s="8">
        <v>0.025</v>
      </c>
      <c r="Q34" s="8">
        <v>0.344</v>
      </c>
      <c r="R34" s="8">
        <v>0.06</v>
      </c>
      <c r="S34" s="8">
        <v>0.582</v>
      </c>
      <c r="T34" s="8">
        <v>0.083</v>
      </c>
      <c r="U34" s="8">
        <v>691</v>
      </c>
      <c r="V34" s="8">
        <v>24.5</v>
      </c>
      <c r="W34" s="8">
        <v>8.6</v>
      </c>
      <c r="X34" s="8">
        <v>46.5</v>
      </c>
      <c r="Y34" s="8">
        <v>3</v>
      </c>
      <c r="Z34" s="8">
        <v>14</v>
      </c>
      <c r="AA34" s="8">
        <v>11.7</v>
      </c>
      <c r="AB34" s="8">
        <v>25.9</v>
      </c>
      <c r="AC34" s="8">
        <v>5.5</v>
      </c>
      <c r="AD34" s="8">
        <v>154</v>
      </c>
      <c r="AE34" s="8">
        <v>189</v>
      </c>
      <c r="AF34" s="8">
        <v>197</v>
      </c>
      <c r="AG34" s="8">
        <v>174</v>
      </c>
      <c r="AH34" s="8">
        <v>100</v>
      </c>
      <c r="AI34" s="8">
        <v>121</v>
      </c>
      <c r="AJ34" s="8">
        <v>115</v>
      </c>
      <c r="AK34" s="8">
        <v>56</v>
      </c>
      <c r="AL34" s="8">
        <v>27</v>
      </c>
      <c r="AM34" s="8">
        <v>78</v>
      </c>
      <c r="AN34" s="8">
        <v>31.9</v>
      </c>
      <c r="AO34" s="8">
        <v>40.7</v>
      </c>
      <c r="AP34" s="8">
        <v>46.5</v>
      </c>
      <c r="AQ34" s="8">
        <v>30.7</v>
      </c>
      <c r="AR34" s="8">
        <v>18.6</v>
      </c>
      <c r="AS34" s="8">
        <v>25</v>
      </c>
      <c r="AT34" s="8">
        <v>21.3</v>
      </c>
      <c r="AU34" s="8">
        <v>5.6</v>
      </c>
      <c r="AV34" s="8">
        <v>4.9</v>
      </c>
      <c r="AW34" s="8">
        <v>14.1</v>
      </c>
      <c r="AX34" s="8">
        <v>0.32</v>
      </c>
      <c r="AY34" s="8">
        <v>87.5</v>
      </c>
      <c r="AZ34" s="8">
        <v>10.2</v>
      </c>
      <c r="BA34" s="8">
        <v>0</v>
      </c>
      <c r="BB34" s="8">
        <v>0.05</v>
      </c>
      <c r="BC34" s="8">
        <v>2</v>
      </c>
      <c r="BD34" s="8">
        <v>0</v>
      </c>
      <c r="BK34">
        <f t="shared" si="0"/>
        <v>29.65</v>
      </c>
      <c r="BL34">
        <f t="shared" si="1"/>
        <v>39.95</v>
      </c>
      <c r="BM34">
        <f t="shared" si="2"/>
        <v>41.099999999999994</v>
      </c>
      <c r="BN34">
        <f t="shared" si="3"/>
        <v>31.625</v>
      </c>
      <c r="BO34">
        <f t="shared" si="4"/>
        <v>23.225</v>
      </c>
      <c r="BP34">
        <f t="shared" si="5"/>
        <v>22.474999999999998</v>
      </c>
      <c r="BQ34">
        <f t="shared" si="6"/>
        <v>18.299999999999997</v>
      </c>
      <c r="BR34">
        <f t="shared" si="7"/>
        <v>9.35</v>
      </c>
      <c r="BS34">
        <f t="shared" si="8"/>
        <v>7.375</v>
      </c>
      <c r="BT34">
        <f t="shared" si="9"/>
        <v>16.25</v>
      </c>
      <c r="BV34" s="26">
        <f t="shared" si="10"/>
        <v>41.099999999999994</v>
      </c>
      <c r="BW34" s="26">
        <f t="shared" si="11"/>
        <v>7.375</v>
      </c>
      <c r="BX34" s="27">
        <f t="shared" si="12"/>
        <v>15.806249999999999</v>
      </c>
      <c r="BY34"/>
      <c r="BZ34">
        <f t="shared" si="13"/>
        <v>1</v>
      </c>
      <c r="CA34">
        <f t="shared" si="14"/>
        <v>1</v>
      </c>
      <c r="CB34">
        <f t="shared" si="15"/>
        <v>1</v>
      </c>
      <c r="CC34">
        <f t="shared" si="16"/>
        <v>1</v>
      </c>
      <c r="CD34">
        <f t="shared" si="17"/>
        <v>1</v>
      </c>
      <c r="CE34">
        <f t="shared" si="18"/>
        <v>1</v>
      </c>
      <c r="CF34">
        <f t="shared" si="19"/>
        <v>1</v>
      </c>
      <c r="CG34">
        <f t="shared" si="20"/>
        <v>0</v>
      </c>
      <c r="CH34">
        <f t="shared" si="21"/>
        <v>0</v>
      </c>
      <c r="CI34">
        <f t="shared" si="22"/>
        <v>1</v>
      </c>
      <c r="CJ34" s="8">
        <f t="shared" si="23"/>
        <v>8</v>
      </c>
      <c r="CK34" s="8" t="s">
        <v>145</v>
      </c>
      <c r="CL34" s="9" t="s">
        <v>127</v>
      </c>
    </row>
    <row r="35" spans="1:90" ht="12.75">
      <c r="A35" s="8">
        <v>6</v>
      </c>
      <c r="B35" s="8" t="s">
        <v>145</v>
      </c>
      <c r="C35" s="9" t="s">
        <v>131</v>
      </c>
      <c r="D35" s="8" t="s">
        <v>144</v>
      </c>
      <c r="E35" s="10">
        <v>38620.738229166665</v>
      </c>
      <c r="F35" s="8">
        <v>11.9</v>
      </c>
      <c r="G35" s="8">
        <v>2.6</v>
      </c>
      <c r="H35" s="8">
        <v>16.7</v>
      </c>
      <c r="I35" s="8">
        <v>9.1</v>
      </c>
      <c r="J35" s="9" t="s">
        <v>129</v>
      </c>
      <c r="K35" s="8">
        <v>22</v>
      </c>
      <c r="L35" s="8">
        <v>0.8</v>
      </c>
      <c r="M35" s="8">
        <v>0.11</v>
      </c>
      <c r="N35" s="8">
        <v>48</v>
      </c>
      <c r="O35" s="8">
        <v>0.241</v>
      </c>
      <c r="P35" s="8">
        <v>0.026</v>
      </c>
      <c r="Q35" s="8">
        <v>0.363</v>
      </c>
      <c r="R35" s="8">
        <v>0.056</v>
      </c>
      <c r="S35" s="8">
        <v>0.604</v>
      </c>
      <c r="T35" s="8">
        <v>0.076</v>
      </c>
      <c r="U35" s="8">
        <v>715</v>
      </c>
      <c r="V35" s="8">
        <v>21.2</v>
      </c>
      <c r="W35" s="8">
        <v>6</v>
      </c>
      <c r="X35" s="8">
        <v>39.3</v>
      </c>
      <c r="Y35" s="8">
        <v>2</v>
      </c>
      <c r="Z35" s="8">
        <v>11.6</v>
      </c>
      <c r="AA35" s="8">
        <v>9.1</v>
      </c>
      <c r="AB35" s="8">
        <v>20.9</v>
      </c>
      <c r="AC35" s="8">
        <v>3.5</v>
      </c>
      <c r="AD35" s="8">
        <v>169</v>
      </c>
      <c r="AE35" s="8">
        <v>201</v>
      </c>
      <c r="AF35" s="8">
        <v>191</v>
      </c>
      <c r="AG35" s="8">
        <v>157</v>
      </c>
      <c r="AH35" s="8">
        <v>129</v>
      </c>
      <c r="AI35" s="8">
        <v>100</v>
      </c>
      <c r="AJ35" s="8">
        <v>118</v>
      </c>
      <c r="AK35" s="8">
        <v>81</v>
      </c>
      <c r="AL35" s="8">
        <v>49</v>
      </c>
      <c r="AM35" s="8">
        <v>110</v>
      </c>
      <c r="AN35" s="8">
        <v>26.7</v>
      </c>
      <c r="AO35" s="8">
        <v>39.3</v>
      </c>
      <c r="AP35" s="8">
        <v>33.4</v>
      </c>
      <c r="AQ35" s="8">
        <v>25.2</v>
      </c>
      <c r="AR35" s="8">
        <v>18.2</v>
      </c>
      <c r="AS35" s="8">
        <v>11.3</v>
      </c>
      <c r="AT35" s="8">
        <v>12.3</v>
      </c>
      <c r="AU35" s="8">
        <v>4.4</v>
      </c>
      <c r="AV35" s="8">
        <v>3.1</v>
      </c>
      <c r="AW35" s="8">
        <v>19.1</v>
      </c>
      <c r="AX35" s="8">
        <v>0.24</v>
      </c>
      <c r="AY35" s="8">
        <v>83.2</v>
      </c>
      <c r="AZ35" s="8">
        <v>12.5</v>
      </c>
      <c r="BA35" s="8">
        <v>0</v>
      </c>
      <c r="BB35" s="8">
        <v>0.05</v>
      </c>
      <c r="BC35" s="8">
        <v>2</v>
      </c>
      <c r="BD35" s="8">
        <v>0</v>
      </c>
      <c r="BK35">
        <f t="shared" si="0"/>
        <v>27.95</v>
      </c>
      <c r="BL35">
        <f t="shared" si="1"/>
        <v>34.675</v>
      </c>
      <c r="BM35">
        <f t="shared" si="2"/>
        <v>32.824999999999996</v>
      </c>
      <c r="BN35">
        <f t="shared" si="3"/>
        <v>25.5</v>
      </c>
      <c r="BO35">
        <f t="shared" si="4"/>
        <v>18.224999999999998</v>
      </c>
      <c r="BP35">
        <f t="shared" si="5"/>
        <v>13.274999999999999</v>
      </c>
      <c r="BQ35">
        <f t="shared" si="6"/>
        <v>10.075000000000001</v>
      </c>
      <c r="BR35">
        <f t="shared" si="7"/>
        <v>6.050000000000001</v>
      </c>
      <c r="BS35">
        <f t="shared" si="8"/>
        <v>7.425000000000001</v>
      </c>
      <c r="BT35">
        <f t="shared" si="9"/>
        <v>17</v>
      </c>
      <c r="BV35" s="26">
        <f t="shared" si="10"/>
        <v>34.675</v>
      </c>
      <c r="BW35" s="26">
        <f t="shared" si="11"/>
        <v>6.050000000000001</v>
      </c>
      <c r="BX35" s="27">
        <f t="shared" si="12"/>
        <v>13.20625</v>
      </c>
      <c r="BY35"/>
      <c r="BZ35">
        <f t="shared" si="13"/>
        <v>1</v>
      </c>
      <c r="CA35">
        <f t="shared" si="14"/>
        <v>1</v>
      </c>
      <c r="CB35">
        <f t="shared" si="15"/>
        <v>1</v>
      </c>
      <c r="CC35">
        <f t="shared" si="16"/>
        <v>1</v>
      </c>
      <c r="CD35">
        <f t="shared" si="17"/>
        <v>1</v>
      </c>
      <c r="CE35">
        <f t="shared" si="18"/>
        <v>1</v>
      </c>
      <c r="CF35">
        <f t="shared" si="19"/>
        <v>0</v>
      </c>
      <c r="CG35">
        <f t="shared" si="20"/>
        <v>0</v>
      </c>
      <c r="CH35">
        <f t="shared" si="21"/>
        <v>0</v>
      </c>
      <c r="CI35">
        <f t="shared" si="22"/>
        <v>1</v>
      </c>
      <c r="CJ35" s="8">
        <f t="shared" si="23"/>
        <v>7</v>
      </c>
      <c r="CK35" s="8" t="s">
        <v>145</v>
      </c>
      <c r="CL35" s="9" t="s">
        <v>129</v>
      </c>
    </row>
    <row r="36" spans="1:90" ht="12.75">
      <c r="A36" s="8">
        <v>6</v>
      </c>
      <c r="B36" s="8" t="s">
        <v>145</v>
      </c>
      <c r="C36" s="9" t="s">
        <v>131</v>
      </c>
      <c r="D36" s="8" t="s">
        <v>144</v>
      </c>
      <c r="E36" s="10">
        <v>38620.738229166665</v>
      </c>
      <c r="F36" s="8">
        <v>11.9</v>
      </c>
      <c r="G36" s="8">
        <v>2.6</v>
      </c>
      <c r="H36" s="8">
        <v>16.7</v>
      </c>
      <c r="I36" s="8">
        <v>9.1</v>
      </c>
      <c r="J36" s="9" t="s">
        <v>131</v>
      </c>
      <c r="K36" s="8">
        <v>20</v>
      </c>
      <c r="L36" s="8">
        <v>0.8</v>
      </c>
      <c r="M36" s="8">
        <v>0.19</v>
      </c>
      <c r="N36" s="8">
        <v>40</v>
      </c>
      <c r="O36" s="8">
        <v>0.248</v>
      </c>
      <c r="P36" s="8">
        <v>0.046</v>
      </c>
      <c r="Q36" s="8">
        <v>0.345</v>
      </c>
      <c r="R36" s="8">
        <v>0.083</v>
      </c>
      <c r="S36" s="8">
        <v>0.592</v>
      </c>
      <c r="T36" s="8">
        <v>0.123</v>
      </c>
      <c r="U36" s="8">
        <v>607</v>
      </c>
      <c r="V36" s="8">
        <v>23.2</v>
      </c>
      <c r="W36" s="8">
        <v>5.7</v>
      </c>
      <c r="X36" s="8">
        <v>47.6</v>
      </c>
      <c r="Y36" s="8">
        <v>2</v>
      </c>
      <c r="Z36" s="8">
        <v>13.6</v>
      </c>
      <c r="AA36" s="8">
        <v>11.5</v>
      </c>
      <c r="AB36" s="8">
        <v>23.6</v>
      </c>
      <c r="AC36" s="8">
        <v>4.2</v>
      </c>
      <c r="AD36" s="8">
        <v>132</v>
      </c>
      <c r="AE36" s="8">
        <v>199</v>
      </c>
      <c r="AF36" s="8">
        <v>207</v>
      </c>
      <c r="AG36" s="8">
        <v>163</v>
      </c>
      <c r="AH36" s="8">
        <v>104</v>
      </c>
      <c r="AI36" s="8">
        <v>124</v>
      </c>
      <c r="AJ36" s="8">
        <v>95</v>
      </c>
      <c r="AK36" s="8">
        <v>58</v>
      </c>
      <c r="AL36" s="8">
        <v>43</v>
      </c>
      <c r="AM36" s="8">
        <v>78</v>
      </c>
      <c r="AN36" s="8">
        <v>27.5</v>
      </c>
      <c r="AO36" s="8">
        <v>47.6</v>
      </c>
      <c r="AP36" s="8">
        <v>45.7</v>
      </c>
      <c r="AQ36" s="8">
        <v>31</v>
      </c>
      <c r="AR36" s="8">
        <v>23.5</v>
      </c>
      <c r="AS36" s="8">
        <v>17.9</v>
      </c>
      <c r="AT36" s="8">
        <v>9.2</v>
      </c>
      <c r="AU36" s="8">
        <v>2.9</v>
      </c>
      <c r="AV36" s="8">
        <v>6.8</v>
      </c>
      <c r="AW36" s="8">
        <v>12.5</v>
      </c>
      <c r="AX36" s="8">
        <v>0.28</v>
      </c>
      <c r="AY36" s="8">
        <v>91.3</v>
      </c>
      <c r="AZ36" s="8">
        <v>11.4</v>
      </c>
      <c r="BA36" s="8">
        <v>0</v>
      </c>
      <c r="BB36" s="8">
        <v>0.05</v>
      </c>
      <c r="BC36" s="8">
        <v>3</v>
      </c>
      <c r="BD36" s="8">
        <v>0</v>
      </c>
      <c r="BK36">
        <f t="shared" si="0"/>
        <v>28.775</v>
      </c>
      <c r="BL36">
        <f t="shared" si="1"/>
        <v>42.1</v>
      </c>
      <c r="BM36">
        <f t="shared" si="2"/>
        <v>42.5</v>
      </c>
      <c r="BN36">
        <f t="shared" si="3"/>
        <v>32.8</v>
      </c>
      <c r="BO36">
        <f t="shared" si="4"/>
        <v>23.975</v>
      </c>
      <c r="BP36">
        <f t="shared" si="5"/>
        <v>17.125</v>
      </c>
      <c r="BQ36">
        <f t="shared" si="6"/>
        <v>9.799999999999999</v>
      </c>
      <c r="BR36">
        <f t="shared" si="7"/>
        <v>5.45</v>
      </c>
      <c r="BS36">
        <f t="shared" si="8"/>
        <v>7.25</v>
      </c>
      <c r="BT36">
        <f t="shared" si="9"/>
        <v>14.825</v>
      </c>
      <c r="BV36" s="26">
        <f t="shared" si="10"/>
        <v>42.5</v>
      </c>
      <c r="BW36" s="26">
        <f t="shared" si="11"/>
        <v>5.45</v>
      </c>
      <c r="BX36" s="27">
        <f t="shared" si="12"/>
        <v>14.712499999999999</v>
      </c>
      <c r="BY36"/>
      <c r="BZ36">
        <f t="shared" si="13"/>
        <v>1</v>
      </c>
      <c r="CA36">
        <f t="shared" si="14"/>
        <v>1</v>
      </c>
      <c r="CB36">
        <f t="shared" si="15"/>
        <v>1</v>
      </c>
      <c r="CC36">
        <f t="shared" si="16"/>
        <v>1</v>
      </c>
      <c r="CD36">
        <f t="shared" si="17"/>
        <v>1</v>
      </c>
      <c r="CE36">
        <f t="shared" si="18"/>
        <v>1</v>
      </c>
      <c r="CF36">
        <f t="shared" si="19"/>
        <v>0</v>
      </c>
      <c r="CG36">
        <f t="shared" si="20"/>
        <v>0</v>
      </c>
      <c r="CH36">
        <f t="shared" si="21"/>
        <v>0</v>
      </c>
      <c r="CI36">
        <f t="shared" si="22"/>
        <v>1</v>
      </c>
      <c r="CJ36" s="8">
        <f t="shared" si="23"/>
        <v>7</v>
      </c>
      <c r="CK36" s="8" t="s">
        <v>145</v>
      </c>
      <c r="CL36" s="9" t="s">
        <v>131</v>
      </c>
    </row>
    <row r="37" spans="6:87" ht="12.75">
      <c r="F37" s="11">
        <f>AVERAGE(F33:F36)</f>
        <v>14</v>
      </c>
      <c r="BK37"/>
      <c r="BL37"/>
      <c r="BM37"/>
      <c r="BN37"/>
      <c r="BO37"/>
      <c r="BP37"/>
      <c r="BQ37"/>
      <c r="BR37"/>
      <c r="BS37"/>
      <c r="BT37"/>
      <c r="BV37" s="26"/>
      <c r="BW37" s="26"/>
      <c r="BX37" s="27"/>
      <c r="BY37"/>
      <c r="BZ37"/>
      <c r="CA37"/>
      <c r="CB37"/>
      <c r="CC37"/>
      <c r="CD37"/>
      <c r="CE37"/>
      <c r="CF37"/>
      <c r="CG37"/>
      <c r="CH37"/>
      <c r="CI37"/>
    </row>
    <row r="38" spans="63:87" ht="12.75">
      <c r="BK38"/>
      <c r="BL38"/>
      <c r="BM38"/>
      <c r="BN38"/>
      <c r="BO38"/>
      <c r="BP38"/>
      <c r="BQ38"/>
      <c r="BR38"/>
      <c r="BS38"/>
      <c r="BT38"/>
      <c r="BV38" s="26"/>
      <c r="BW38" s="26"/>
      <c r="BX38" s="27"/>
      <c r="BY38"/>
      <c r="BZ38"/>
      <c r="CA38"/>
      <c r="CB38"/>
      <c r="CC38"/>
      <c r="CD38"/>
      <c r="CE38"/>
      <c r="CF38"/>
      <c r="CG38"/>
      <c r="CH38"/>
      <c r="CI38"/>
    </row>
    <row r="39" spans="1:90" ht="12.75">
      <c r="A39" s="8">
        <v>7</v>
      </c>
      <c r="B39" s="8" t="s">
        <v>146</v>
      </c>
      <c r="C39" s="9" t="s">
        <v>127</v>
      </c>
      <c r="D39" s="8" t="s">
        <v>147</v>
      </c>
      <c r="E39" s="10">
        <v>38620.64407407407</v>
      </c>
      <c r="F39" s="8">
        <v>27.4</v>
      </c>
      <c r="G39" s="8">
        <v>5.7</v>
      </c>
      <c r="H39" s="8">
        <v>42</v>
      </c>
      <c r="I39" s="8">
        <v>21.5</v>
      </c>
      <c r="J39" s="9" t="s">
        <v>129</v>
      </c>
      <c r="K39" s="8">
        <v>19</v>
      </c>
      <c r="L39" s="8">
        <v>0.9</v>
      </c>
      <c r="M39" s="8">
        <v>0.1</v>
      </c>
      <c r="N39" s="8">
        <v>33</v>
      </c>
      <c r="O39" s="8">
        <v>0.234</v>
      </c>
      <c r="P39" s="8">
        <v>0.008</v>
      </c>
      <c r="Q39" s="8">
        <v>0.368</v>
      </c>
      <c r="R39" s="8">
        <v>0.069</v>
      </c>
      <c r="S39" s="8">
        <v>0.601</v>
      </c>
      <c r="T39" s="8">
        <v>0.076</v>
      </c>
      <c r="U39" s="8">
        <v>516</v>
      </c>
      <c r="V39" s="8">
        <v>20.6</v>
      </c>
      <c r="W39" s="8">
        <v>4.1</v>
      </c>
      <c r="X39" s="8">
        <v>37.7</v>
      </c>
      <c r="Y39" s="8">
        <v>8</v>
      </c>
      <c r="Z39" s="8">
        <v>15.3</v>
      </c>
      <c r="AA39" s="8">
        <v>10.5</v>
      </c>
      <c r="AB39" s="8">
        <v>21.7</v>
      </c>
      <c r="AC39" s="8">
        <v>2.6</v>
      </c>
      <c r="AD39" s="8">
        <v>98</v>
      </c>
      <c r="AE39" s="8">
        <v>54</v>
      </c>
      <c r="AF39" s="8">
        <v>12</v>
      </c>
      <c r="AG39" s="8">
        <v>74</v>
      </c>
      <c r="AH39" s="8">
        <v>78</v>
      </c>
      <c r="AI39" s="8">
        <v>96</v>
      </c>
      <c r="AJ39" s="8">
        <v>115</v>
      </c>
      <c r="AK39" s="8">
        <v>152</v>
      </c>
      <c r="AL39" s="8">
        <v>116</v>
      </c>
      <c r="AM39" s="8">
        <v>121</v>
      </c>
      <c r="AN39" s="8">
        <v>19.3</v>
      </c>
      <c r="AO39" s="8">
        <v>11.1</v>
      </c>
      <c r="AP39" s="8">
        <v>1.2</v>
      </c>
      <c r="AQ39" s="8">
        <v>20.3</v>
      </c>
      <c r="AR39" s="8">
        <v>18.5</v>
      </c>
      <c r="AS39" s="8">
        <v>18.9</v>
      </c>
      <c r="AT39" s="8">
        <v>20.1</v>
      </c>
      <c r="AU39" s="8">
        <v>37.7</v>
      </c>
      <c r="AV39" s="8">
        <v>17</v>
      </c>
      <c r="AW39" s="8">
        <v>22</v>
      </c>
      <c r="AX39" s="8">
        <v>0.29</v>
      </c>
      <c r="AY39" s="8">
        <v>275.3</v>
      </c>
      <c r="AZ39" s="8">
        <v>12.8</v>
      </c>
      <c r="BA39" s="8">
        <v>0</v>
      </c>
      <c r="BB39" s="8">
        <v>0.05</v>
      </c>
      <c r="BC39" s="8">
        <v>8</v>
      </c>
      <c r="BD39" s="8">
        <v>0</v>
      </c>
      <c r="BK39">
        <f t="shared" si="0"/>
        <v>17.925</v>
      </c>
      <c r="BL39">
        <f t="shared" si="1"/>
        <v>10.675</v>
      </c>
      <c r="BM39">
        <f t="shared" si="2"/>
        <v>8.45</v>
      </c>
      <c r="BN39">
        <f t="shared" si="3"/>
        <v>15.075000000000001</v>
      </c>
      <c r="BO39">
        <f t="shared" si="4"/>
        <v>19.049999999999997</v>
      </c>
      <c r="BP39">
        <f t="shared" si="5"/>
        <v>19.1</v>
      </c>
      <c r="BQ39">
        <f t="shared" si="6"/>
        <v>24.200000000000003</v>
      </c>
      <c r="BR39">
        <f t="shared" si="7"/>
        <v>28.125</v>
      </c>
      <c r="BS39">
        <f t="shared" si="8"/>
        <v>23.425</v>
      </c>
      <c r="BT39">
        <f t="shared" si="9"/>
        <v>20.075</v>
      </c>
      <c r="BV39" s="26">
        <f t="shared" si="10"/>
        <v>28.125</v>
      </c>
      <c r="BW39" s="26">
        <f t="shared" si="11"/>
        <v>8.45</v>
      </c>
      <c r="BX39" s="27">
        <f t="shared" si="12"/>
        <v>13.368749999999999</v>
      </c>
      <c r="BY39"/>
      <c r="BZ39">
        <f t="shared" si="13"/>
        <v>1</v>
      </c>
      <c r="CA39">
        <f t="shared" si="14"/>
        <v>0</v>
      </c>
      <c r="CB39">
        <f t="shared" si="15"/>
        <v>0</v>
      </c>
      <c r="CC39">
        <f t="shared" si="16"/>
        <v>1</v>
      </c>
      <c r="CD39">
        <f t="shared" si="17"/>
        <v>1</v>
      </c>
      <c r="CE39">
        <f t="shared" si="18"/>
        <v>1</v>
      </c>
      <c r="CF39">
        <f t="shared" si="19"/>
        <v>1</v>
      </c>
      <c r="CG39">
        <f t="shared" si="20"/>
        <v>1</v>
      </c>
      <c r="CH39">
        <f t="shared" si="21"/>
        <v>1</v>
      </c>
      <c r="CI39">
        <f t="shared" si="22"/>
        <v>1</v>
      </c>
      <c r="CJ39" s="8">
        <f t="shared" si="23"/>
        <v>8</v>
      </c>
      <c r="CK39" s="8" t="s">
        <v>146</v>
      </c>
      <c r="CL39" s="9" t="s">
        <v>129</v>
      </c>
    </row>
    <row r="40" spans="1:90" ht="12.75">
      <c r="A40" s="8">
        <v>7</v>
      </c>
      <c r="B40" s="8" t="s">
        <v>146</v>
      </c>
      <c r="C40" s="9" t="s">
        <v>127</v>
      </c>
      <c r="D40" s="8" t="s">
        <v>147</v>
      </c>
      <c r="E40" s="10">
        <v>38620.64407407407</v>
      </c>
      <c r="F40" s="8">
        <v>27.4</v>
      </c>
      <c r="G40" s="8">
        <v>5.7</v>
      </c>
      <c r="H40" s="8">
        <v>42</v>
      </c>
      <c r="I40" s="8">
        <v>21.5</v>
      </c>
      <c r="J40" s="9" t="s">
        <v>127</v>
      </c>
      <c r="K40" s="8">
        <v>19</v>
      </c>
      <c r="L40" s="8">
        <v>0.7</v>
      </c>
      <c r="M40" s="8">
        <v>0.14</v>
      </c>
      <c r="N40" s="8">
        <v>33</v>
      </c>
      <c r="O40" s="8">
        <v>0.258</v>
      </c>
      <c r="P40" s="8">
        <v>0.033</v>
      </c>
      <c r="Q40" s="8">
        <v>0.402</v>
      </c>
      <c r="R40" s="8">
        <v>0.056</v>
      </c>
      <c r="S40" s="8">
        <v>0.66</v>
      </c>
      <c r="T40" s="8">
        <v>0.082</v>
      </c>
      <c r="U40" s="8">
        <v>511</v>
      </c>
      <c r="V40" s="8">
        <v>19.1</v>
      </c>
      <c r="W40" s="8">
        <v>7.4</v>
      </c>
      <c r="X40" s="8">
        <v>38.2</v>
      </c>
      <c r="Y40" s="8">
        <v>9</v>
      </c>
      <c r="Z40" s="8">
        <v>12.1</v>
      </c>
      <c r="AA40" s="8">
        <v>9.5</v>
      </c>
      <c r="AB40" s="8">
        <v>20.6</v>
      </c>
      <c r="AC40" s="8">
        <v>5.8</v>
      </c>
      <c r="AD40" s="8">
        <v>90</v>
      </c>
      <c r="AE40" s="8">
        <v>58</v>
      </c>
      <c r="AF40" s="8">
        <v>34</v>
      </c>
      <c r="AG40" s="8">
        <v>79</v>
      </c>
      <c r="AH40" s="8">
        <v>117</v>
      </c>
      <c r="AI40" s="8">
        <v>66</v>
      </c>
      <c r="AJ40" s="8">
        <v>103</v>
      </c>
      <c r="AK40" s="8">
        <v>139</v>
      </c>
      <c r="AL40" s="8">
        <v>151</v>
      </c>
      <c r="AM40" s="8">
        <v>130</v>
      </c>
      <c r="AN40" s="8">
        <v>17.7</v>
      </c>
      <c r="AO40" s="8">
        <v>10.4</v>
      </c>
      <c r="AP40" s="8">
        <v>3.3</v>
      </c>
      <c r="AQ40" s="8">
        <v>12.4</v>
      </c>
      <c r="AR40" s="8">
        <v>23</v>
      </c>
      <c r="AS40" s="8">
        <v>10.6</v>
      </c>
      <c r="AT40" s="8">
        <v>16.6</v>
      </c>
      <c r="AU40" s="8">
        <v>32.2</v>
      </c>
      <c r="AV40" s="8">
        <v>38.2</v>
      </c>
      <c r="AW40" s="8">
        <v>18.5</v>
      </c>
      <c r="AX40" s="8">
        <v>0.23</v>
      </c>
      <c r="AY40" s="8">
        <v>281.1</v>
      </c>
      <c r="AZ40" s="8">
        <v>15.2</v>
      </c>
      <c r="BA40" s="8">
        <v>0</v>
      </c>
      <c r="BB40" s="8">
        <v>0.05</v>
      </c>
      <c r="BC40" s="8">
        <v>8</v>
      </c>
      <c r="BD40" s="8">
        <v>0</v>
      </c>
      <c r="BK40">
        <f t="shared" si="0"/>
        <v>16.075</v>
      </c>
      <c r="BL40">
        <f t="shared" si="1"/>
        <v>10.45</v>
      </c>
      <c r="BM40">
        <f t="shared" si="2"/>
        <v>7.35</v>
      </c>
      <c r="BN40">
        <f t="shared" si="3"/>
        <v>12.775</v>
      </c>
      <c r="BO40">
        <f t="shared" si="4"/>
        <v>17.25</v>
      </c>
      <c r="BP40">
        <f t="shared" si="5"/>
        <v>15.200000000000001</v>
      </c>
      <c r="BQ40">
        <f t="shared" si="6"/>
        <v>19</v>
      </c>
      <c r="BR40">
        <f t="shared" si="7"/>
        <v>29.8</v>
      </c>
      <c r="BS40">
        <f t="shared" si="8"/>
        <v>31.775000000000002</v>
      </c>
      <c r="BT40">
        <f t="shared" si="9"/>
        <v>23.225</v>
      </c>
      <c r="BV40" s="26">
        <f t="shared" si="10"/>
        <v>31.775000000000002</v>
      </c>
      <c r="BW40" s="26">
        <f t="shared" si="11"/>
        <v>7.35</v>
      </c>
      <c r="BX40" s="27">
        <f t="shared" si="12"/>
        <v>13.45625</v>
      </c>
      <c r="BY40"/>
      <c r="BZ40">
        <f t="shared" si="13"/>
        <v>1</v>
      </c>
      <c r="CA40">
        <f t="shared" si="14"/>
        <v>0</v>
      </c>
      <c r="CB40">
        <f t="shared" si="15"/>
        <v>0</v>
      </c>
      <c r="CC40">
        <f t="shared" si="16"/>
        <v>0</v>
      </c>
      <c r="CD40">
        <f t="shared" si="17"/>
        <v>1</v>
      </c>
      <c r="CE40">
        <f t="shared" si="18"/>
        <v>1</v>
      </c>
      <c r="CF40">
        <f t="shared" si="19"/>
        <v>1</v>
      </c>
      <c r="CG40">
        <f t="shared" si="20"/>
        <v>1</v>
      </c>
      <c r="CH40">
        <f t="shared" si="21"/>
        <v>1</v>
      </c>
      <c r="CI40">
        <f t="shared" si="22"/>
        <v>1</v>
      </c>
      <c r="CJ40" s="8">
        <f t="shared" si="23"/>
        <v>7</v>
      </c>
      <c r="CK40" s="8" t="s">
        <v>146</v>
      </c>
      <c r="CL40" s="9" t="s">
        <v>127</v>
      </c>
    </row>
    <row r="41" spans="1:90" ht="12.75">
      <c r="A41" s="8">
        <v>7</v>
      </c>
      <c r="B41" s="8" t="s">
        <v>146</v>
      </c>
      <c r="C41" s="9" t="s">
        <v>131</v>
      </c>
      <c r="D41" s="8" t="s">
        <v>148</v>
      </c>
      <c r="E41" s="10">
        <v>38620.66118055556</v>
      </c>
      <c r="F41" s="8">
        <v>18.7</v>
      </c>
      <c r="G41" s="8">
        <v>8.7</v>
      </c>
      <c r="H41" s="8">
        <v>30.8</v>
      </c>
      <c r="I41" s="8">
        <v>7.1</v>
      </c>
      <c r="J41" s="9" t="s">
        <v>129</v>
      </c>
      <c r="K41" s="8">
        <v>18</v>
      </c>
      <c r="L41" s="8">
        <v>0.8</v>
      </c>
      <c r="M41" s="8">
        <v>0.12</v>
      </c>
      <c r="N41" s="8">
        <v>37</v>
      </c>
      <c r="O41" s="8">
        <v>0.257</v>
      </c>
      <c r="P41" s="8">
        <v>0.047</v>
      </c>
      <c r="Q41" s="8">
        <v>0.38</v>
      </c>
      <c r="R41" s="8">
        <v>0.063</v>
      </c>
      <c r="S41" s="8">
        <v>0.637</v>
      </c>
      <c r="T41" s="8">
        <v>0.093</v>
      </c>
      <c r="U41" s="8">
        <v>437</v>
      </c>
      <c r="V41" s="8">
        <v>16.3</v>
      </c>
      <c r="W41" s="8">
        <v>8.7</v>
      </c>
      <c r="X41" s="8">
        <v>20.4</v>
      </c>
      <c r="Y41" s="8">
        <v>9</v>
      </c>
      <c r="Z41" s="8">
        <v>7.3</v>
      </c>
      <c r="AA41" s="8">
        <v>6.3</v>
      </c>
      <c r="AB41" s="8">
        <v>18.7</v>
      </c>
      <c r="AC41" s="8">
        <v>7.6</v>
      </c>
      <c r="AD41" s="8">
        <v>95</v>
      </c>
      <c r="AE41" s="8">
        <v>62</v>
      </c>
      <c r="AF41" s="8">
        <v>55</v>
      </c>
      <c r="AG41" s="8">
        <v>71</v>
      </c>
      <c r="AH41" s="8">
        <v>85</v>
      </c>
      <c r="AI41" s="8">
        <v>82</v>
      </c>
      <c r="AJ41" s="8">
        <v>90</v>
      </c>
      <c r="AK41" s="8">
        <v>115</v>
      </c>
      <c r="AL41" s="8">
        <v>116</v>
      </c>
      <c r="AM41" s="8">
        <v>120</v>
      </c>
      <c r="AN41" s="8">
        <v>15.4</v>
      </c>
      <c r="AO41" s="8">
        <v>10</v>
      </c>
      <c r="AP41" s="8">
        <v>8.7</v>
      </c>
      <c r="AQ41" s="8">
        <v>10.3</v>
      </c>
      <c r="AR41" s="8">
        <v>13.2</v>
      </c>
      <c r="AS41" s="8">
        <v>8.8</v>
      </c>
      <c r="AT41" s="8">
        <v>12.1</v>
      </c>
      <c r="AU41" s="8">
        <v>17.2</v>
      </c>
      <c r="AV41" s="8">
        <v>20.4</v>
      </c>
      <c r="AW41" s="8">
        <v>17.7</v>
      </c>
      <c r="AX41" s="8">
        <v>0.17</v>
      </c>
      <c r="AY41" s="8">
        <v>293.5</v>
      </c>
      <c r="AZ41" s="8">
        <v>22.2</v>
      </c>
      <c r="BA41" s="8">
        <v>0</v>
      </c>
      <c r="BB41" s="8">
        <v>0.05</v>
      </c>
      <c r="BC41" s="8">
        <v>8</v>
      </c>
      <c r="BD41" s="8">
        <v>1</v>
      </c>
      <c r="BK41">
        <f t="shared" si="0"/>
        <v>14.625</v>
      </c>
      <c r="BL41">
        <f t="shared" si="1"/>
        <v>11.024999999999999</v>
      </c>
      <c r="BM41">
        <f t="shared" si="2"/>
        <v>9.425</v>
      </c>
      <c r="BN41">
        <f t="shared" si="3"/>
        <v>10.625</v>
      </c>
      <c r="BO41">
        <f t="shared" si="4"/>
        <v>11.375</v>
      </c>
      <c r="BP41">
        <f t="shared" si="5"/>
        <v>10.725</v>
      </c>
      <c r="BQ41">
        <f t="shared" si="6"/>
        <v>12.55</v>
      </c>
      <c r="BR41">
        <f t="shared" si="7"/>
        <v>16.725</v>
      </c>
      <c r="BS41">
        <f t="shared" si="8"/>
        <v>18.925</v>
      </c>
      <c r="BT41">
        <f t="shared" si="9"/>
        <v>17.8</v>
      </c>
      <c r="BV41" s="26">
        <f t="shared" si="10"/>
        <v>18.925</v>
      </c>
      <c r="BW41" s="26">
        <f t="shared" si="11"/>
        <v>9.425</v>
      </c>
      <c r="BX41" s="27">
        <f t="shared" si="12"/>
        <v>11.8</v>
      </c>
      <c r="BY41"/>
      <c r="BZ41">
        <f t="shared" si="13"/>
        <v>1</v>
      </c>
      <c r="CA41">
        <f t="shared" si="14"/>
        <v>0</v>
      </c>
      <c r="CB41">
        <f t="shared" si="15"/>
        <v>0</v>
      </c>
      <c r="CC41">
        <f t="shared" si="16"/>
        <v>0</v>
      </c>
      <c r="CD41">
        <f t="shared" si="17"/>
        <v>0</v>
      </c>
      <c r="CE41">
        <f t="shared" si="18"/>
        <v>0</v>
      </c>
      <c r="CF41">
        <f t="shared" si="19"/>
        <v>1</v>
      </c>
      <c r="CG41">
        <f t="shared" si="20"/>
        <v>1</v>
      </c>
      <c r="CH41">
        <f t="shared" si="21"/>
        <v>1</v>
      </c>
      <c r="CI41">
        <f t="shared" si="22"/>
        <v>1</v>
      </c>
      <c r="CJ41" s="8">
        <f t="shared" si="23"/>
        <v>5</v>
      </c>
      <c r="CK41" s="8" t="s">
        <v>146</v>
      </c>
      <c r="CL41" s="9" t="s">
        <v>129</v>
      </c>
    </row>
    <row r="42" spans="1:90" ht="12.75">
      <c r="A42" s="8">
        <v>7</v>
      </c>
      <c r="B42" s="8" t="s">
        <v>146</v>
      </c>
      <c r="C42" s="9" t="s">
        <v>131</v>
      </c>
      <c r="D42" s="8" t="s">
        <v>148</v>
      </c>
      <c r="E42" s="10">
        <v>38620.66118055556</v>
      </c>
      <c r="F42" s="8">
        <v>18.7</v>
      </c>
      <c r="G42" s="8">
        <v>8.7</v>
      </c>
      <c r="H42" s="8">
        <v>30.8</v>
      </c>
      <c r="I42" s="8">
        <v>7.1</v>
      </c>
      <c r="J42" s="9" t="s">
        <v>131</v>
      </c>
      <c r="K42" s="8">
        <v>20</v>
      </c>
      <c r="L42" s="8">
        <v>0.8</v>
      </c>
      <c r="M42" s="8">
        <v>0.23</v>
      </c>
      <c r="N42" s="8">
        <v>36</v>
      </c>
      <c r="O42" s="8">
        <v>0.238</v>
      </c>
      <c r="P42" s="8">
        <v>0.034</v>
      </c>
      <c r="Q42" s="8">
        <v>0.307</v>
      </c>
      <c r="R42" s="8">
        <v>0.062</v>
      </c>
      <c r="S42" s="8">
        <v>0.545</v>
      </c>
      <c r="T42" s="8">
        <v>0.093</v>
      </c>
      <c r="U42" s="8">
        <v>431</v>
      </c>
      <c r="V42" s="8">
        <v>19.5</v>
      </c>
      <c r="W42" s="8">
        <v>9.7</v>
      </c>
      <c r="X42" s="8">
        <v>25.2</v>
      </c>
      <c r="Y42" s="8">
        <v>9</v>
      </c>
      <c r="Z42" s="8">
        <v>10.6</v>
      </c>
      <c r="AA42" s="8">
        <v>8.6</v>
      </c>
      <c r="AB42" s="8">
        <v>19.7</v>
      </c>
      <c r="AC42" s="8">
        <v>8.3</v>
      </c>
      <c r="AD42" s="8">
        <v>87</v>
      </c>
      <c r="AE42" s="8">
        <v>74</v>
      </c>
      <c r="AF42" s="8">
        <v>41</v>
      </c>
      <c r="AG42" s="8">
        <v>50</v>
      </c>
      <c r="AH42" s="8">
        <v>73</v>
      </c>
      <c r="AI42" s="8">
        <v>87</v>
      </c>
      <c r="AJ42" s="8">
        <v>90</v>
      </c>
      <c r="AK42" s="8">
        <v>134</v>
      </c>
      <c r="AL42" s="8">
        <v>122</v>
      </c>
      <c r="AM42" s="8">
        <v>136</v>
      </c>
      <c r="AN42" s="8">
        <v>19.2</v>
      </c>
      <c r="AO42" s="8">
        <v>8</v>
      </c>
      <c r="AP42" s="8">
        <v>3.1</v>
      </c>
      <c r="AQ42" s="8">
        <v>6.2</v>
      </c>
      <c r="AR42" s="8">
        <v>8.2</v>
      </c>
      <c r="AS42" s="8">
        <v>13.5</v>
      </c>
      <c r="AT42" s="8">
        <v>13.4</v>
      </c>
      <c r="AU42" s="8">
        <v>23.4</v>
      </c>
      <c r="AV42" s="8">
        <v>25.2</v>
      </c>
      <c r="AW42" s="8">
        <v>24.3</v>
      </c>
      <c r="AX42" s="8">
        <v>0.24</v>
      </c>
      <c r="AY42" s="8">
        <v>294</v>
      </c>
      <c r="AZ42" s="8">
        <v>16.4</v>
      </c>
      <c r="BA42" s="8">
        <v>0</v>
      </c>
      <c r="BB42" s="8">
        <v>0.05</v>
      </c>
      <c r="BC42" s="8">
        <v>8</v>
      </c>
      <c r="BD42" s="8">
        <v>0</v>
      </c>
      <c r="BK42">
        <f t="shared" si="0"/>
        <v>17.675</v>
      </c>
      <c r="BL42">
        <f t="shared" si="1"/>
        <v>9.575000000000001</v>
      </c>
      <c r="BM42">
        <f t="shared" si="2"/>
        <v>5.1</v>
      </c>
      <c r="BN42">
        <f t="shared" si="3"/>
        <v>5.925</v>
      </c>
      <c r="BO42">
        <f t="shared" si="4"/>
        <v>9.024999999999999</v>
      </c>
      <c r="BP42">
        <f t="shared" si="5"/>
        <v>12.15</v>
      </c>
      <c r="BQ42">
        <f t="shared" si="6"/>
        <v>15.924999999999999</v>
      </c>
      <c r="BR42">
        <f t="shared" si="7"/>
        <v>21.349999999999998</v>
      </c>
      <c r="BS42">
        <f t="shared" si="8"/>
        <v>24.525</v>
      </c>
      <c r="BT42">
        <f t="shared" si="9"/>
        <v>23.25</v>
      </c>
      <c r="BV42" s="26">
        <f t="shared" si="10"/>
        <v>24.525</v>
      </c>
      <c r="BW42" s="26">
        <f t="shared" si="11"/>
        <v>5.1</v>
      </c>
      <c r="BX42" s="27">
        <f t="shared" si="12"/>
        <v>9.956249999999999</v>
      </c>
      <c r="BY42"/>
      <c r="BZ42">
        <f t="shared" si="13"/>
        <v>1</v>
      </c>
      <c r="CA42">
        <f t="shared" si="14"/>
        <v>0</v>
      </c>
      <c r="CB42">
        <f t="shared" si="15"/>
        <v>0</v>
      </c>
      <c r="CC42">
        <f t="shared" si="16"/>
        <v>0</v>
      </c>
      <c r="CD42">
        <f t="shared" si="17"/>
        <v>0</v>
      </c>
      <c r="CE42">
        <f t="shared" si="18"/>
        <v>1</v>
      </c>
      <c r="CF42">
        <f t="shared" si="19"/>
        <v>1</v>
      </c>
      <c r="CG42">
        <f t="shared" si="20"/>
        <v>1</v>
      </c>
      <c r="CH42">
        <f t="shared" si="21"/>
        <v>1</v>
      </c>
      <c r="CI42">
        <f t="shared" si="22"/>
        <v>1</v>
      </c>
      <c r="CJ42" s="8">
        <f t="shared" si="23"/>
        <v>6</v>
      </c>
      <c r="CK42" s="8" t="s">
        <v>146</v>
      </c>
      <c r="CL42" s="9" t="s">
        <v>131</v>
      </c>
    </row>
    <row r="43" spans="6:87" ht="12.75">
      <c r="F43" s="11">
        <f>AVERAGE(F39:F42)</f>
        <v>23.05</v>
      </c>
      <c r="BK43"/>
      <c r="BL43"/>
      <c r="BM43"/>
      <c r="BN43"/>
      <c r="BO43"/>
      <c r="BP43"/>
      <c r="BQ43"/>
      <c r="BR43"/>
      <c r="BS43"/>
      <c r="BT43"/>
      <c r="BV43" s="26"/>
      <c r="BW43" s="26"/>
      <c r="BX43" s="27"/>
      <c r="BY43"/>
      <c r="BZ43"/>
      <c r="CA43"/>
      <c r="CB43"/>
      <c r="CC43"/>
      <c r="CD43"/>
      <c r="CE43"/>
      <c r="CF43"/>
      <c r="CG43"/>
      <c r="CH43"/>
      <c r="CI43"/>
    </row>
    <row r="44" spans="63:87" ht="12.75">
      <c r="BK44"/>
      <c r="BL44"/>
      <c r="BM44"/>
      <c r="BN44"/>
      <c r="BO44"/>
      <c r="BP44"/>
      <c r="BQ44"/>
      <c r="BR44"/>
      <c r="BS44"/>
      <c r="BT44"/>
      <c r="BV44" s="26"/>
      <c r="BW44" s="26"/>
      <c r="BX44" s="27"/>
      <c r="BY44"/>
      <c r="BZ44"/>
      <c r="CA44"/>
      <c r="CB44"/>
      <c r="CC44"/>
      <c r="CD44"/>
      <c r="CE44"/>
      <c r="CF44"/>
      <c r="CG44"/>
      <c r="CH44"/>
      <c r="CI44"/>
    </row>
    <row r="45" spans="1:90" ht="12.75">
      <c r="A45" s="8">
        <v>8</v>
      </c>
      <c r="B45" s="8" t="s">
        <v>149</v>
      </c>
      <c r="C45" s="9" t="s">
        <v>127</v>
      </c>
      <c r="D45" s="8" t="s">
        <v>150</v>
      </c>
      <c r="E45" s="10">
        <v>38620.675578703704</v>
      </c>
      <c r="F45" s="8">
        <v>11.3</v>
      </c>
      <c r="G45" s="8">
        <v>2.7</v>
      </c>
      <c r="H45" s="8">
        <v>16.4</v>
      </c>
      <c r="I45" s="8">
        <v>5.7</v>
      </c>
      <c r="J45" s="9" t="s">
        <v>129</v>
      </c>
      <c r="K45" s="8">
        <v>26</v>
      </c>
      <c r="L45" s="8">
        <v>0.9</v>
      </c>
      <c r="M45" s="8">
        <v>0.29</v>
      </c>
      <c r="N45" s="8">
        <v>56</v>
      </c>
      <c r="O45" s="8">
        <v>0.24</v>
      </c>
      <c r="P45" s="8">
        <v>0.033</v>
      </c>
      <c r="Q45" s="8">
        <v>0.313</v>
      </c>
      <c r="R45" s="8">
        <v>0.07</v>
      </c>
      <c r="S45" s="8">
        <v>0.553</v>
      </c>
      <c r="T45" s="8">
        <v>0.087</v>
      </c>
      <c r="U45" s="8">
        <v>550</v>
      </c>
      <c r="V45" s="8">
        <v>17.5</v>
      </c>
      <c r="W45" s="8">
        <v>4.6</v>
      </c>
      <c r="X45" s="8">
        <v>21.7</v>
      </c>
      <c r="Y45" s="8">
        <v>2</v>
      </c>
      <c r="Z45" s="8">
        <v>8.4</v>
      </c>
      <c r="AA45" s="8">
        <v>8</v>
      </c>
      <c r="AB45" s="8">
        <v>18.4</v>
      </c>
      <c r="AC45" s="8">
        <v>3.2</v>
      </c>
      <c r="AD45" s="8">
        <v>105</v>
      </c>
      <c r="AE45" s="8">
        <v>162</v>
      </c>
      <c r="AF45" s="8">
        <v>163</v>
      </c>
      <c r="AG45" s="8">
        <v>163</v>
      </c>
      <c r="AH45" s="8">
        <v>143</v>
      </c>
      <c r="AI45" s="8">
        <v>94</v>
      </c>
      <c r="AJ45" s="8">
        <v>84</v>
      </c>
      <c r="AK45" s="8">
        <v>81</v>
      </c>
      <c r="AL45" s="8">
        <v>68</v>
      </c>
      <c r="AM45" s="8">
        <v>71</v>
      </c>
      <c r="AN45" s="8">
        <v>16.2</v>
      </c>
      <c r="AO45" s="8">
        <v>21.7</v>
      </c>
      <c r="AP45" s="8">
        <v>19.4</v>
      </c>
      <c r="AQ45" s="8">
        <v>18.4</v>
      </c>
      <c r="AR45" s="8">
        <v>16.1</v>
      </c>
      <c r="AS45" s="8">
        <v>4.5</v>
      </c>
      <c r="AT45" s="8">
        <v>3.6</v>
      </c>
      <c r="AU45" s="8">
        <v>1.9</v>
      </c>
      <c r="AV45" s="8">
        <v>6.1</v>
      </c>
      <c r="AW45" s="8">
        <v>5.8</v>
      </c>
      <c r="AX45" s="8">
        <v>0.22</v>
      </c>
      <c r="AY45" s="8">
        <v>104.7</v>
      </c>
      <c r="AZ45" s="8">
        <v>15.4</v>
      </c>
      <c r="BA45" s="8">
        <v>0</v>
      </c>
      <c r="BB45" s="8">
        <v>0.05</v>
      </c>
      <c r="BC45" s="8">
        <v>3</v>
      </c>
      <c r="BD45" s="8">
        <v>0</v>
      </c>
      <c r="BK45">
        <f t="shared" si="0"/>
        <v>14.974999999999998</v>
      </c>
      <c r="BL45">
        <f t="shared" si="1"/>
        <v>19.75</v>
      </c>
      <c r="BM45">
        <f t="shared" si="2"/>
        <v>19.725</v>
      </c>
      <c r="BN45">
        <f t="shared" si="3"/>
        <v>18.075</v>
      </c>
      <c r="BO45">
        <f t="shared" si="4"/>
        <v>13.775</v>
      </c>
      <c r="BP45">
        <f t="shared" si="5"/>
        <v>7.175000000000001</v>
      </c>
      <c r="BQ45">
        <f t="shared" si="6"/>
        <v>3.4</v>
      </c>
      <c r="BR45">
        <f t="shared" si="7"/>
        <v>3.375</v>
      </c>
      <c r="BS45">
        <f t="shared" si="8"/>
        <v>4.975</v>
      </c>
      <c r="BT45">
        <f t="shared" si="9"/>
        <v>8.475</v>
      </c>
      <c r="BV45" s="26">
        <f t="shared" si="10"/>
        <v>19.75</v>
      </c>
      <c r="BW45" s="26">
        <f t="shared" si="11"/>
        <v>3.375</v>
      </c>
      <c r="BX45" s="27">
        <f t="shared" si="12"/>
        <v>7.46875</v>
      </c>
      <c r="BY45"/>
      <c r="BZ45">
        <f t="shared" si="13"/>
        <v>1</v>
      </c>
      <c r="CA45">
        <f t="shared" si="14"/>
        <v>1</v>
      </c>
      <c r="CB45">
        <f t="shared" si="15"/>
        <v>1</v>
      </c>
      <c r="CC45">
        <f t="shared" si="16"/>
        <v>1</v>
      </c>
      <c r="CD45">
        <f t="shared" si="17"/>
        <v>1</v>
      </c>
      <c r="CE45">
        <f t="shared" si="18"/>
        <v>0</v>
      </c>
      <c r="CF45">
        <f t="shared" si="19"/>
        <v>0</v>
      </c>
      <c r="CG45">
        <f t="shared" si="20"/>
        <v>0</v>
      </c>
      <c r="CH45">
        <f t="shared" si="21"/>
        <v>0</v>
      </c>
      <c r="CI45">
        <f t="shared" si="22"/>
        <v>1</v>
      </c>
      <c r="CJ45" s="8">
        <f t="shared" si="23"/>
        <v>6</v>
      </c>
      <c r="CK45" s="8" t="s">
        <v>149</v>
      </c>
      <c r="CL45" s="9" t="s">
        <v>129</v>
      </c>
    </row>
    <row r="46" spans="1:90" ht="12.75">
      <c r="A46" s="8">
        <v>8</v>
      </c>
      <c r="B46" s="8" t="s">
        <v>149</v>
      </c>
      <c r="C46" s="9" t="s">
        <v>127</v>
      </c>
      <c r="D46" s="8" t="s">
        <v>150</v>
      </c>
      <c r="E46" s="10">
        <v>38620.675578703704</v>
      </c>
      <c r="F46" s="8">
        <v>11.3</v>
      </c>
      <c r="G46" s="8">
        <v>2.7</v>
      </c>
      <c r="H46" s="8">
        <v>16.4</v>
      </c>
      <c r="I46" s="8">
        <v>5.7</v>
      </c>
      <c r="J46" s="9" t="s">
        <v>127</v>
      </c>
      <c r="K46" s="8">
        <v>26</v>
      </c>
      <c r="L46" s="8">
        <v>0.9</v>
      </c>
      <c r="M46" s="8">
        <v>0.2</v>
      </c>
      <c r="N46" s="8">
        <v>50</v>
      </c>
      <c r="O46" s="8">
        <v>0.224</v>
      </c>
      <c r="P46" s="8">
        <v>0.03</v>
      </c>
      <c r="Q46" s="8">
        <v>0.319</v>
      </c>
      <c r="R46" s="8">
        <v>0.052</v>
      </c>
      <c r="S46" s="8">
        <v>0.543</v>
      </c>
      <c r="T46" s="8">
        <v>0.079</v>
      </c>
      <c r="U46" s="8">
        <v>417</v>
      </c>
      <c r="V46" s="8">
        <v>14.3</v>
      </c>
      <c r="W46" s="8">
        <v>3.6</v>
      </c>
      <c r="X46" s="8">
        <v>16.8</v>
      </c>
      <c r="Y46" s="8">
        <v>4</v>
      </c>
      <c r="Z46" s="8">
        <v>10.3</v>
      </c>
      <c r="AA46" s="8">
        <v>7.1</v>
      </c>
      <c r="AB46" s="8">
        <v>13.8</v>
      </c>
      <c r="AC46" s="8">
        <v>2.9</v>
      </c>
      <c r="AD46" s="8">
        <v>76</v>
      </c>
      <c r="AE46" s="8">
        <v>94</v>
      </c>
      <c r="AF46" s="8">
        <v>95</v>
      </c>
      <c r="AG46" s="8">
        <v>122</v>
      </c>
      <c r="AH46" s="8">
        <v>96</v>
      </c>
      <c r="AI46" s="8">
        <v>54</v>
      </c>
      <c r="AJ46" s="8">
        <v>69</v>
      </c>
      <c r="AK46" s="8">
        <v>71</v>
      </c>
      <c r="AL46" s="8">
        <v>42</v>
      </c>
      <c r="AM46" s="8">
        <v>59</v>
      </c>
      <c r="AN46" s="8">
        <v>12.5</v>
      </c>
      <c r="AO46" s="8">
        <v>7.6</v>
      </c>
      <c r="AP46" s="8">
        <v>6.9</v>
      </c>
      <c r="AQ46" s="8">
        <v>16.8</v>
      </c>
      <c r="AR46" s="8">
        <v>9</v>
      </c>
      <c r="AS46" s="8">
        <v>1.9</v>
      </c>
      <c r="AT46" s="8">
        <v>2.9</v>
      </c>
      <c r="AU46" s="8">
        <v>2.5</v>
      </c>
      <c r="AV46" s="8">
        <v>0.7</v>
      </c>
      <c r="AW46" s="8">
        <v>2.6</v>
      </c>
      <c r="AX46" s="8">
        <v>0.18</v>
      </c>
      <c r="AY46" s="8">
        <v>109.5</v>
      </c>
      <c r="AZ46" s="8">
        <v>21.8</v>
      </c>
      <c r="BA46" s="8">
        <v>0</v>
      </c>
      <c r="BB46" s="8">
        <v>0.05</v>
      </c>
      <c r="BC46" s="8">
        <v>3</v>
      </c>
      <c r="BD46" s="8">
        <v>1</v>
      </c>
      <c r="BK46">
        <f t="shared" si="0"/>
        <v>8.8</v>
      </c>
      <c r="BL46">
        <f t="shared" si="1"/>
        <v>8.65</v>
      </c>
      <c r="BM46">
        <f t="shared" si="2"/>
        <v>9.55</v>
      </c>
      <c r="BN46">
        <f t="shared" si="3"/>
        <v>12.375</v>
      </c>
      <c r="BO46">
        <f t="shared" si="4"/>
        <v>9.174999999999999</v>
      </c>
      <c r="BP46">
        <f t="shared" si="5"/>
        <v>3.9250000000000003</v>
      </c>
      <c r="BQ46">
        <f t="shared" si="6"/>
        <v>2.55</v>
      </c>
      <c r="BR46">
        <f t="shared" si="7"/>
        <v>2.15</v>
      </c>
      <c r="BS46">
        <f t="shared" si="8"/>
        <v>1.625</v>
      </c>
      <c r="BT46">
        <f t="shared" si="9"/>
        <v>4.6</v>
      </c>
      <c r="BV46" s="26">
        <f t="shared" si="10"/>
        <v>12.375</v>
      </c>
      <c r="BW46" s="26">
        <f t="shared" si="11"/>
        <v>1.625</v>
      </c>
      <c r="BX46" s="27">
        <f t="shared" si="12"/>
        <v>4.3125</v>
      </c>
      <c r="BY46"/>
      <c r="BZ46">
        <f t="shared" si="13"/>
        <v>1</v>
      </c>
      <c r="CA46">
        <f t="shared" si="14"/>
        <v>1</v>
      </c>
      <c r="CB46">
        <f t="shared" si="15"/>
        <v>1</v>
      </c>
      <c r="CC46">
        <f t="shared" si="16"/>
        <v>1</v>
      </c>
      <c r="CD46">
        <f t="shared" si="17"/>
        <v>1</v>
      </c>
      <c r="CE46">
        <f t="shared" si="18"/>
        <v>0</v>
      </c>
      <c r="CF46">
        <f t="shared" si="19"/>
        <v>0</v>
      </c>
      <c r="CG46">
        <f t="shared" si="20"/>
        <v>0</v>
      </c>
      <c r="CH46">
        <f t="shared" si="21"/>
        <v>0</v>
      </c>
      <c r="CI46">
        <f t="shared" si="22"/>
        <v>1</v>
      </c>
      <c r="CJ46" s="8">
        <f t="shared" si="23"/>
        <v>6</v>
      </c>
      <c r="CK46" s="8" t="s">
        <v>149</v>
      </c>
      <c r="CL46" s="9" t="s">
        <v>127</v>
      </c>
    </row>
    <row r="47" spans="1:90" ht="12.75">
      <c r="A47" s="8">
        <v>8</v>
      </c>
      <c r="B47" s="8" t="s">
        <v>151</v>
      </c>
      <c r="C47" s="9" t="s">
        <v>131</v>
      </c>
      <c r="D47" s="8" t="s">
        <v>152</v>
      </c>
      <c r="E47" s="10">
        <v>38620.68686342592</v>
      </c>
      <c r="F47" s="8">
        <v>14.6</v>
      </c>
      <c r="G47" s="8">
        <v>2.3</v>
      </c>
      <c r="H47" s="8">
        <v>18.2</v>
      </c>
      <c r="I47" s="8">
        <v>9.5</v>
      </c>
      <c r="J47" s="9" t="s">
        <v>129</v>
      </c>
      <c r="K47" s="8">
        <v>26</v>
      </c>
      <c r="L47" s="8">
        <v>0.8</v>
      </c>
      <c r="M47" s="8">
        <v>0.11</v>
      </c>
      <c r="N47" s="8">
        <v>53</v>
      </c>
      <c r="O47" s="8">
        <v>0.222</v>
      </c>
      <c r="P47" s="8">
        <v>0.025</v>
      </c>
      <c r="Q47" s="8">
        <v>0.417</v>
      </c>
      <c r="R47" s="8">
        <v>0.048</v>
      </c>
      <c r="S47" s="8">
        <v>0.639</v>
      </c>
      <c r="T47" s="8">
        <v>0.064</v>
      </c>
      <c r="U47" s="8">
        <v>568</v>
      </c>
      <c r="V47" s="8">
        <v>15.1</v>
      </c>
      <c r="W47" s="8">
        <v>4.7</v>
      </c>
      <c r="X47" s="8">
        <v>19.2</v>
      </c>
      <c r="Y47" s="8">
        <v>1</v>
      </c>
      <c r="Z47" s="8">
        <v>9.8</v>
      </c>
      <c r="AA47" s="8">
        <v>7.5</v>
      </c>
      <c r="AB47" s="8">
        <v>15.1</v>
      </c>
      <c r="AC47" s="8">
        <v>2.8</v>
      </c>
      <c r="AD47" s="8">
        <v>159</v>
      </c>
      <c r="AE47" s="8">
        <v>141</v>
      </c>
      <c r="AF47" s="8">
        <v>160</v>
      </c>
      <c r="AG47" s="8">
        <v>144</v>
      </c>
      <c r="AH47" s="8">
        <v>103</v>
      </c>
      <c r="AI47" s="8">
        <v>85</v>
      </c>
      <c r="AJ47" s="8">
        <v>89</v>
      </c>
      <c r="AK47" s="8">
        <v>78</v>
      </c>
      <c r="AL47" s="8">
        <v>52</v>
      </c>
      <c r="AM47" s="8">
        <v>91</v>
      </c>
      <c r="AN47" s="8">
        <v>19.2</v>
      </c>
      <c r="AO47" s="8">
        <v>13.6</v>
      </c>
      <c r="AP47" s="8">
        <v>16.6</v>
      </c>
      <c r="AQ47" s="8">
        <v>11.3</v>
      </c>
      <c r="AR47" s="8">
        <v>2</v>
      </c>
      <c r="AS47" s="8">
        <v>2.8</v>
      </c>
      <c r="AT47" s="8">
        <v>2.1</v>
      </c>
      <c r="AU47" s="8">
        <v>1.4</v>
      </c>
      <c r="AV47" s="8">
        <v>1.7</v>
      </c>
      <c r="AW47" s="8">
        <v>4.7</v>
      </c>
      <c r="AX47" s="8">
        <v>0.22</v>
      </c>
      <c r="AY47" s="8">
        <v>80.2</v>
      </c>
      <c r="AZ47" s="8">
        <v>15.7</v>
      </c>
      <c r="BA47" s="8">
        <v>0</v>
      </c>
      <c r="BB47" s="8">
        <v>0.05</v>
      </c>
      <c r="BC47" s="8">
        <v>2</v>
      </c>
      <c r="BD47" s="8">
        <v>0</v>
      </c>
      <c r="BK47">
        <f t="shared" si="0"/>
        <v>14.175</v>
      </c>
      <c r="BL47">
        <f t="shared" si="1"/>
        <v>15.75</v>
      </c>
      <c r="BM47">
        <f t="shared" si="2"/>
        <v>14.525000000000002</v>
      </c>
      <c r="BN47">
        <f t="shared" si="3"/>
        <v>10.3</v>
      </c>
      <c r="BO47">
        <f t="shared" si="4"/>
        <v>4.525</v>
      </c>
      <c r="BP47">
        <f t="shared" si="5"/>
        <v>2.425</v>
      </c>
      <c r="BQ47">
        <f t="shared" si="6"/>
        <v>2.1</v>
      </c>
      <c r="BR47">
        <f t="shared" si="7"/>
        <v>1.6500000000000001</v>
      </c>
      <c r="BS47">
        <f t="shared" si="8"/>
        <v>2.375</v>
      </c>
      <c r="BT47">
        <f t="shared" si="9"/>
        <v>7.574999999999999</v>
      </c>
      <c r="BV47" s="26">
        <f t="shared" si="10"/>
        <v>15.75</v>
      </c>
      <c r="BW47" s="26">
        <f t="shared" si="11"/>
        <v>1.6500000000000001</v>
      </c>
      <c r="BX47" s="27">
        <f t="shared" si="12"/>
        <v>5.175</v>
      </c>
      <c r="BY47"/>
      <c r="BZ47">
        <f t="shared" si="13"/>
        <v>1</v>
      </c>
      <c r="CA47">
        <f t="shared" si="14"/>
        <v>1</v>
      </c>
      <c r="CB47">
        <f t="shared" si="15"/>
        <v>1</v>
      </c>
      <c r="CC47">
        <f t="shared" si="16"/>
        <v>1</v>
      </c>
      <c r="CD47">
        <f t="shared" si="17"/>
        <v>0</v>
      </c>
      <c r="CE47">
        <f t="shared" si="18"/>
        <v>0</v>
      </c>
      <c r="CF47">
        <f t="shared" si="19"/>
        <v>0</v>
      </c>
      <c r="CG47">
        <f t="shared" si="20"/>
        <v>0</v>
      </c>
      <c r="CH47">
        <f t="shared" si="21"/>
        <v>0</v>
      </c>
      <c r="CI47">
        <f t="shared" si="22"/>
        <v>1</v>
      </c>
      <c r="CJ47" s="8">
        <f t="shared" si="23"/>
        <v>5</v>
      </c>
      <c r="CK47" s="8" t="s">
        <v>151</v>
      </c>
      <c r="CL47" s="9" t="s">
        <v>129</v>
      </c>
    </row>
    <row r="48" spans="1:90" ht="12.75">
      <c r="A48" s="8">
        <v>8</v>
      </c>
      <c r="B48" s="8" t="s">
        <v>151</v>
      </c>
      <c r="C48" s="9" t="s">
        <v>131</v>
      </c>
      <c r="D48" s="8" t="s">
        <v>152</v>
      </c>
      <c r="E48" s="10">
        <v>38620.68686342592</v>
      </c>
      <c r="F48" s="8">
        <v>14.6</v>
      </c>
      <c r="G48" s="8">
        <v>2.3</v>
      </c>
      <c r="H48" s="8">
        <v>18.2</v>
      </c>
      <c r="I48" s="8">
        <v>9.5</v>
      </c>
      <c r="J48" s="9" t="s">
        <v>131</v>
      </c>
      <c r="K48" s="8">
        <v>27</v>
      </c>
      <c r="L48" s="8">
        <v>0.9</v>
      </c>
      <c r="M48" s="8">
        <v>0.1</v>
      </c>
      <c r="N48" s="8">
        <v>38</v>
      </c>
      <c r="O48" s="8">
        <v>0.2</v>
      </c>
      <c r="P48" s="8">
        <v>0.027</v>
      </c>
      <c r="Q48" s="8">
        <v>0.314</v>
      </c>
      <c r="R48" s="8">
        <v>0.045</v>
      </c>
      <c r="S48" s="8">
        <v>0.513</v>
      </c>
      <c r="T48" s="8">
        <v>0.069</v>
      </c>
      <c r="U48" s="8">
        <v>347</v>
      </c>
      <c r="V48" s="8">
        <v>16.9</v>
      </c>
      <c r="W48" s="8">
        <v>4</v>
      </c>
      <c r="X48" s="8">
        <v>18.2</v>
      </c>
      <c r="Y48" s="8">
        <v>1</v>
      </c>
      <c r="Z48" s="8">
        <v>8.1</v>
      </c>
      <c r="AA48" s="8">
        <v>5.8</v>
      </c>
      <c r="AB48" s="8">
        <v>16.5</v>
      </c>
      <c r="AC48" s="8">
        <v>2.7</v>
      </c>
      <c r="AD48" s="8">
        <v>96</v>
      </c>
      <c r="AE48" s="8">
        <v>81</v>
      </c>
      <c r="AF48" s="8">
        <v>85</v>
      </c>
      <c r="AG48" s="8">
        <v>85</v>
      </c>
      <c r="AH48" s="8">
        <v>84</v>
      </c>
      <c r="AI48" s="8">
        <v>50</v>
      </c>
      <c r="AJ48" s="8">
        <v>74</v>
      </c>
      <c r="AK48" s="8">
        <v>40</v>
      </c>
      <c r="AL48" s="8">
        <v>43</v>
      </c>
      <c r="AM48" s="8">
        <v>57</v>
      </c>
      <c r="AN48" s="8">
        <v>18.2</v>
      </c>
      <c r="AO48" s="8">
        <v>5.8</v>
      </c>
      <c r="AP48" s="8">
        <v>9.2</v>
      </c>
      <c r="AQ48" s="8">
        <v>7.7</v>
      </c>
      <c r="AR48" s="8">
        <v>6.4</v>
      </c>
      <c r="AS48" s="8">
        <v>2.3</v>
      </c>
      <c r="AT48" s="8">
        <v>2.4</v>
      </c>
      <c r="AU48" s="8">
        <v>0.2</v>
      </c>
      <c r="AV48" s="8">
        <v>1.1</v>
      </c>
      <c r="AW48" s="8">
        <v>0.9</v>
      </c>
      <c r="AX48" s="8">
        <v>0.14</v>
      </c>
      <c r="AY48" s="8">
        <v>92</v>
      </c>
      <c r="AZ48" s="8">
        <v>31</v>
      </c>
      <c r="BA48" s="8">
        <v>0.00109</v>
      </c>
      <c r="BB48" s="8">
        <v>0.05</v>
      </c>
      <c r="BC48" s="8">
        <v>3</v>
      </c>
      <c r="BD48" s="8">
        <v>1</v>
      </c>
      <c r="BK48">
        <f t="shared" si="0"/>
        <v>10.774999999999999</v>
      </c>
      <c r="BL48">
        <f t="shared" si="1"/>
        <v>9.75</v>
      </c>
      <c r="BM48">
        <f t="shared" si="2"/>
        <v>7.975</v>
      </c>
      <c r="BN48">
        <f t="shared" si="3"/>
        <v>7.75</v>
      </c>
      <c r="BO48">
        <f t="shared" si="4"/>
        <v>5.7</v>
      </c>
      <c r="BP48">
        <f t="shared" si="5"/>
        <v>3.35</v>
      </c>
      <c r="BQ48">
        <f t="shared" si="6"/>
        <v>1.825</v>
      </c>
      <c r="BR48">
        <f t="shared" si="7"/>
        <v>0.975</v>
      </c>
      <c r="BS48">
        <f t="shared" si="8"/>
        <v>0.8250000000000001</v>
      </c>
      <c r="BT48">
        <f t="shared" si="9"/>
        <v>5.275</v>
      </c>
      <c r="BV48" s="26">
        <f t="shared" si="10"/>
        <v>10.774999999999999</v>
      </c>
      <c r="BW48" s="26">
        <f t="shared" si="11"/>
        <v>0.8250000000000001</v>
      </c>
      <c r="BX48" s="27">
        <f t="shared" si="12"/>
        <v>3.3125</v>
      </c>
      <c r="BY48"/>
      <c r="BZ48">
        <f t="shared" si="13"/>
        <v>1</v>
      </c>
      <c r="CA48">
        <f t="shared" si="14"/>
        <v>1</v>
      </c>
      <c r="CB48">
        <f t="shared" si="15"/>
        <v>1</v>
      </c>
      <c r="CC48">
        <f t="shared" si="16"/>
        <v>1</v>
      </c>
      <c r="CD48">
        <f t="shared" si="17"/>
        <v>1</v>
      </c>
      <c r="CE48">
        <f t="shared" si="18"/>
        <v>1</v>
      </c>
      <c r="CF48">
        <f t="shared" si="19"/>
        <v>0</v>
      </c>
      <c r="CG48">
        <f t="shared" si="20"/>
        <v>0</v>
      </c>
      <c r="CH48">
        <f t="shared" si="21"/>
        <v>0</v>
      </c>
      <c r="CI48">
        <f t="shared" si="22"/>
        <v>1</v>
      </c>
      <c r="CJ48" s="8">
        <f t="shared" si="23"/>
        <v>7</v>
      </c>
      <c r="CK48" s="8" t="s">
        <v>151</v>
      </c>
      <c r="CL48" s="9" t="s">
        <v>131</v>
      </c>
    </row>
    <row r="49" spans="6:87" ht="12.75">
      <c r="F49" s="11">
        <f>AVERAGE(F45:F48)</f>
        <v>12.950000000000001</v>
      </c>
      <c r="BK49"/>
      <c r="BL49"/>
      <c r="BM49"/>
      <c r="BN49"/>
      <c r="BO49"/>
      <c r="BP49"/>
      <c r="BQ49"/>
      <c r="BR49"/>
      <c r="BS49"/>
      <c r="BT49"/>
      <c r="BV49" s="26"/>
      <c r="BW49" s="26"/>
      <c r="BX49" s="27"/>
      <c r="BY49"/>
      <c r="BZ49"/>
      <c r="CA49"/>
      <c r="CB49"/>
      <c r="CC49"/>
      <c r="CD49"/>
      <c r="CE49"/>
      <c r="CF49"/>
      <c r="CG49"/>
      <c r="CH49"/>
      <c r="CI49"/>
    </row>
    <row r="50" spans="63:87" ht="12.75">
      <c r="BK50"/>
      <c r="BL50"/>
      <c r="BM50"/>
      <c r="BN50"/>
      <c r="BO50"/>
      <c r="BP50"/>
      <c r="BQ50"/>
      <c r="BR50"/>
      <c r="BS50"/>
      <c r="BT50"/>
      <c r="BV50" s="26"/>
      <c r="BW50" s="26"/>
      <c r="BX50" s="27"/>
      <c r="BY50"/>
      <c r="BZ50"/>
      <c r="CA50"/>
      <c r="CB50"/>
      <c r="CC50"/>
      <c r="CD50"/>
      <c r="CE50"/>
      <c r="CF50"/>
      <c r="CG50"/>
      <c r="CH50"/>
      <c r="CI50"/>
    </row>
    <row r="51" spans="1:90" ht="12.75">
      <c r="A51" s="8">
        <v>9</v>
      </c>
      <c r="B51" s="8" t="s">
        <v>153</v>
      </c>
      <c r="C51" s="9" t="s">
        <v>127</v>
      </c>
      <c r="D51" s="8" t="s">
        <v>154</v>
      </c>
      <c r="E51" s="10">
        <v>38620.69388888889</v>
      </c>
      <c r="F51" s="8">
        <v>32.5</v>
      </c>
      <c r="G51" s="8">
        <v>10.3</v>
      </c>
      <c r="H51" s="8">
        <v>44.9</v>
      </c>
      <c r="I51" s="8">
        <v>19.1</v>
      </c>
      <c r="J51" s="9" t="s">
        <v>129</v>
      </c>
      <c r="K51" s="8">
        <v>21</v>
      </c>
      <c r="L51" s="8">
        <v>0.8</v>
      </c>
      <c r="M51" s="8">
        <v>0.26</v>
      </c>
      <c r="N51" s="8">
        <v>41</v>
      </c>
      <c r="O51" s="8">
        <v>0.266</v>
      </c>
      <c r="P51" s="8">
        <v>0.031</v>
      </c>
      <c r="Q51" s="8">
        <v>0.352</v>
      </c>
      <c r="R51" s="8">
        <v>0.062</v>
      </c>
      <c r="S51" s="8">
        <v>0.618</v>
      </c>
      <c r="T51" s="8">
        <v>0.083</v>
      </c>
      <c r="U51" s="8">
        <v>771</v>
      </c>
      <c r="V51" s="8">
        <v>27.4</v>
      </c>
      <c r="W51" s="8">
        <v>10.3</v>
      </c>
      <c r="X51" s="8">
        <v>56.5</v>
      </c>
      <c r="Y51" s="8">
        <v>9</v>
      </c>
      <c r="Z51" s="8">
        <v>15.2</v>
      </c>
      <c r="AA51" s="8">
        <v>10.9</v>
      </c>
      <c r="AB51" s="8">
        <v>27.3</v>
      </c>
      <c r="AC51" s="8">
        <v>8.9</v>
      </c>
      <c r="AD51" s="8">
        <v>82</v>
      </c>
      <c r="AE51" s="8">
        <v>47</v>
      </c>
      <c r="AF51" s="8">
        <v>90</v>
      </c>
      <c r="AG51" s="8">
        <v>149</v>
      </c>
      <c r="AH51" s="8">
        <v>224</v>
      </c>
      <c r="AI51" s="8">
        <v>188</v>
      </c>
      <c r="AJ51" s="8">
        <v>105</v>
      </c>
      <c r="AK51" s="8">
        <v>126</v>
      </c>
      <c r="AL51" s="8">
        <v>281</v>
      </c>
      <c r="AM51" s="8">
        <v>246</v>
      </c>
      <c r="AN51" s="8">
        <v>13.4</v>
      </c>
      <c r="AO51" s="8">
        <v>5.2</v>
      </c>
      <c r="AP51" s="8">
        <v>13</v>
      </c>
      <c r="AQ51" s="8">
        <v>24.1</v>
      </c>
      <c r="AR51" s="8">
        <v>45.4</v>
      </c>
      <c r="AS51" s="8">
        <v>33.5</v>
      </c>
      <c r="AT51" s="8">
        <v>14.4</v>
      </c>
      <c r="AU51" s="8">
        <v>18.6</v>
      </c>
      <c r="AV51" s="8">
        <v>56.5</v>
      </c>
      <c r="AW51" s="8">
        <v>50.4</v>
      </c>
      <c r="AX51" s="8">
        <v>0.17</v>
      </c>
      <c r="AY51" s="8">
        <v>258.3</v>
      </c>
      <c r="AZ51" s="8">
        <v>15.3</v>
      </c>
      <c r="BA51" s="8">
        <v>0</v>
      </c>
      <c r="BB51" s="8">
        <v>0.05</v>
      </c>
      <c r="BC51" s="8">
        <v>7</v>
      </c>
      <c r="BD51" s="8">
        <v>0</v>
      </c>
      <c r="BK51">
        <f t="shared" si="0"/>
        <v>20.6</v>
      </c>
      <c r="BL51">
        <f t="shared" si="1"/>
        <v>9.2</v>
      </c>
      <c r="BM51">
        <f t="shared" si="2"/>
        <v>13.825</v>
      </c>
      <c r="BN51">
        <f t="shared" si="3"/>
        <v>26.65</v>
      </c>
      <c r="BO51">
        <f t="shared" si="4"/>
        <v>37.1</v>
      </c>
      <c r="BP51">
        <f t="shared" si="5"/>
        <v>31.700000000000003</v>
      </c>
      <c r="BQ51">
        <f t="shared" si="6"/>
        <v>20.225</v>
      </c>
      <c r="BR51">
        <f t="shared" si="7"/>
        <v>27.025</v>
      </c>
      <c r="BS51">
        <f t="shared" si="8"/>
        <v>45.5</v>
      </c>
      <c r="BT51">
        <f t="shared" si="9"/>
        <v>42.675000000000004</v>
      </c>
      <c r="BV51" s="26">
        <f t="shared" si="10"/>
        <v>45.5</v>
      </c>
      <c r="BW51" s="26">
        <f t="shared" si="11"/>
        <v>9.2</v>
      </c>
      <c r="BX51" s="27">
        <f t="shared" si="12"/>
        <v>18.275</v>
      </c>
      <c r="BY51"/>
      <c r="BZ51">
        <f t="shared" si="13"/>
        <v>1</v>
      </c>
      <c r="CA51">
        <f t="shared" si="14"/>
        <v>0</v>
      </c>
      <c r="CB51">
        <f t="shared" si="15"/>
        <v>0</v>
      </c>
      <c r="CC51">
        <f t="shared" si="16"/>
        <v>1</v>
      </c>
      <c r="CD51">
        <f t="shared" si="17"/>
        <v>1</v>
      </c>
      <c r="CE51">
        <f t="shared" si="18"/>
        <v>1</v>
      </c>
      <c r="CF51">
        <f t="shared" si="19"/>
        <v>1</v>
      </c>
      <c r="CG51">
        <f t="shared" si="20"/>
        <v>1</v>
      </c>
      <c r="CH51">
        <f t="shared" si="21"/>
        <v>1</v>
      </c>
      <c r="CI51">
        <f t="shared" si="22"/>
        <v>1</v>
      </c>
      <c r="CJ51" s="8">
        <f t="shared" si="23"/>
        <v>8</v>
      </c>
      <c r="CK51" s="8" t="s">
        <v>153</v>
      </c>
      <c r="CL51" s="9" t="s">
        <v>129</v>
      </c>
    </row>
    <row r="52" spans="1:90" ht="12.75">
      <c r="A52" s="8">
        <v>9</v>
      </c>
      <c r="B52" s="8" t="s">
        <v>153</v>
      </c>
      <c r="C52" s="9" t="s">
        <v>127</v>
      </c>
      <c r="D52" s="8" t="s">
        <v>154</v>
      </c>
      <c r="E52" s="10">
        <v>38620.69388888889</v>
      </c>
      <c r="F52" s="8">
        <v>32.5</v>
      </c>
      <c r="G52" s="8">
        <v>10.3</v>
      </c>
      <c r="H52" s="8">
        <v>44.9</v>
      </c>
      <c r="I52" s="8">
        <v>19.1</v>
      </c>
      <c r="J52" s="9" t="s">
        <v>127</v>
      </c>
      <c r="K52" s="8">
        <v>21</v>
      </c>
      <c r="L52" s="8">
        <v>0.9</v>
      </c>
      <c r="M52" s="8">
        <v>0.25</v>
      </c>
      <c r="N52" s="8">
        <v>41</v>
      </c>
      <c r="O52" s="8">
        <v>0.246</v>
      </c>
      <c r="P52" s="8">
        <v>0.047</v>
      </c>
      <c r="Q52" s="8">
        <v>0.297</v>
      </c>
      <c r="R52" s="8">
        <v>0.076</v>
      </c>
      <c r="S52" s="8">
        <v>0.544</v>
      </c>
      <c r="T52" s="8">
        <v>0.121</v>
      </c>
      <c r="U52" s="8">
        <v>952</v>
      </c>
      <c r="V52" s="8">
        <v>39.3</v>
      </c>
      <c r="W52" s="8">
        <v>15.1</v>
      </c>
      <c r="X52" s="8">
        <v>74.5</v>
      </c>
      <c r="Y52" s="8">
        <v>9</v>
      </c>
      <c r="Z52" s="8">
        <v>14.2</v>
      </c>
      <c r="AA52" s="8">
        <v>11.4</v>
      </c>
      <c r="AB52" s="8">
        <v>33.5</v>
      </c>
      <c r="AC52" s="8">
        <v>10</v>
      </c>
      <c r="AD52" s="8">
        <v>121</v>
      </c>
      <c r="AE52" s="8">
        <v>58</v>
      </c>
      <c r="AF52" s="8">
        <v>65</v>
      </c>
      <c r="AG52" s="8">
        <v>180</v>
      </c>
      <c r="AH52" s="8">
        <v>236</v>
      </c>
      <c r="AI52" s="8">
        <v>179</v>
      </c>
      <c r="AJ52" s="8">
        <v>137</v>
      </c>
      <c r="AK52" s="8">
        <v>237</v>
      </c>
      <c r="AL52" s="8">
        <v>311</v>
      </c>
      <c r="AM52" s="8">
        <v>257</v>
      </c>
      <c r="AN52" s="8">
        <v>21.4</v>
      </c>
      <c r="AO52" s="8">
        <v>5.2</v>
      </c>
      <c r="AP52" s="8">
        <v>11.3</v>
      </c>
      <c r="AQ52" s="8">
        <v>44.6</v>
      </c>
      <c r="AR52" s="8">
        <v>64</v>
      </c>
      <c r="AS52" s="8">
        <v>33.5</v>
      </c>
      <c r="AT52" s="8">
        <v>26.2</v>
      </c>
      <c r="AU52" s="8">
        <v>55.3</v>
      </c>
      <c r="AV52" s="8">
        <v>74.5</v>
      </c>
      <c r="AW52" s="8">
        <v>59.6</v>
      </c>
      <c r="AX52" s="8">
        <v>0.21</v>
      </c>
      <c r="AY52" s="8">
        <v>265.9</v>
      </c>
      <c r="AZ52" s="8">
        <v>11</v>
      </c>
      <c r="BA52" s="8">
        <v>0</v>
      </c>
      <c r="BB52" s="8">
        <v>0.05</v>
      </c>
      <c r="BC52" s="8">
        <v>7</v>
      </c>
      <c r="BD52" s="8">
        <v>0</v>
      </c>
      <c r="BK52">
        <f t="shared" si="0"/>
        <v>26.900000000000002</v>
      </c>
      <c r="BL52">
        <f t="shared" si="1"/>
        <v>10.774999999999999</v>
      </c>
      <c r="BM52">
        <f t="shared" si="2"/>
        <v>18.1</v>
      </c>
      <c r="BN52">
        <f t="shared" si="3"/>
        <v>41.125</v>
      </c>
      <c r="BO52">
        <f t="shared" si="4"/>
        <v>51.525</v>
      </c>
      <c r="BP52">
        <f t="shared" si="5"/>
        <v>39.3</v>
      </c>
      <c r="BQ52">
        <f t="shared" si="6"/>
        <v>35.3</v>
      </c>
      <c r="BR52">
        <f t="shared" si="7"/>
        <v>52.824999999999996</v>
      </c>
      <c r="BS52">
        <f t="shared" si="8"/>
        <v>65.97500000000001</v>
      </c>
      <c r="BT52">
        <f t="shared" si="9"/>
        <v>53.775</v>
      </c>
      <c r="BV52" s="26">
        <f t="shared" si="10"/>
        <v>65.97500000000001</v>
      </c>
      <c r="BW52" s="26">
        <f t="shared" si="11"/>
        <v>10.774999999999999</v>
      </c>
      <c r="BX52" s="27">
        <f t="shared" si="12"/>
        <v>24.575000000000003</v>
      </c>
      <c r="BY52"/>
      <c r="BZ52">
        <f t="shared" si="13"/>
        <v>1</v>
      </c>
      <c r="CA52">
        <f t="shared" si="14"/>
        <v>0</v>
      </c>
      <c r="CB52">
        <f t="shared" si="15"/>
        <v>0</v>
      </c>
      <c r="CC52">
        <f t="shared" si="16"/>
        <v>1</v>
      </c>
      <c r="CD52">
        <f t="shared" si="17"/>
        <v>1</v>
      </c>
      <c r="CE52">
        <f t="shared" si="18"/>
        <v>1</v>
      </c>
      <c r="CF52">
        <f t="shared" si="19"/>
        <v>1</v>
      </c>
      <c r="CG52">
        <f t="shared" si="20"/>
        <v>1</v>
      </c>
      <c r="CH52">
        <f t="shared" si="21"/>
        <v>1</v>
      </c>
      <c r="CI52">
        <f t="shared" si="22"/>
        <v>1</v>
      </c>
      <c r="CJ52" s="8">
        <f t="shared" si="23"/>
        <v>8</v>
      </c>
      <c r="CK52" s="8" t="s">
        <v>153</v>
      </c>
      <c r="CL52" s="9" t="s">
        <v>127</v>
      </c>
    </row>
    <row r="53" spans="1:90" ht="12.75">
      <c r="A53" s="8">
        <v>9</v>
      </c>
      <c r="B53" s="8" t="s">
        <v>153</v>
      </c>
      <c r="C53" s="9" t="s">
        <v>131</v>
      </c>
      <c r="D53" s="8" t="s">
        <v>155</v>
      </c>
      <c r="E53" s="10">
        <v>38620.70265046296</v>
      </c>
      <c r="F53" s="8">
        <v>30.9</v>
      </c>
      <c r="G53" s="8">
        <v>10.1</v>
      </c>
      <c r="H53" s="8">
        <v>55.7</v>
      </c>
      <c r="I53" s="8">
        <v>11.4</v>
      </c>
      <c r="J53" s="9" t="s">
        <v>129</v>
      </c>
      <c r="K53" s="8">
        <v>30</v>
      </c>
      <c r="L53" s="8">
        <v>0.7</v>
      </c>
      <c r="M53" s="8">
        <v>0.22</v>
      </c>
      <c r="N53" s="8">
        <v>64</v>
      </c>
      <c r="O53" s="8">
        <v>0.23</v>
      </c>
      <c r="P53" s="8">
        <v>0.041</v>
      </c>
      <c r="Q53" s="8">
        <v>0.458</v>
      </c>
      <c r="R53" s="8">
        <v>0.083</v>
      </c>
      <c r="S53" s="8">
        <v>0.688</v>
      </c>
      <c r="T53" s="8">
        <v>0.102</v>
      </c>
      <c r="U53" s="8">
        <v>1413</v>
      </c>
      <c r="V53" s="8">
        <v>27.4</v>
      </c>
      <c r="W53" s="8">
        <v>8.1</v>
      </c>
      <c r="X53" s="8">
        <v>49.5</v>
      </c>
      <c r="Y53" s="8">
        <v>9</v>
      </c>
      <c r="Z53" s="8">
        <v>12.8</v>
      </c>
      <c r="AA53" s="8">
        <v>8.3</v>
      </c>
      <c r="AB53" s="8">
        <v>26.7</v>
      </c>
      <c r="AC53" s="8">
        <v>6</v>
      </c>
      <c r="AD53" s="8">
        <v>195</v>
      </c>
      <c r="AE53" s="8">
        <v>177</v>
      </c>
      <c r="AF53" s="8">
        <v>408</v>
      </c>
      <c r="AG53" s="8">
        <v>429</v>
      </c>
      <c r="AH53" s="8">
        <v>497</v>
      </c>
      <c r="AI53" s="8">
        <v>344</v>
      </c>
      <c r="AJ53" s="8">
        <v>228</v>
      </c>
      <c r="AK53" s="8">
        <v>492</v>
      </c>
      <c r="AL53" s="8">
        <v>668</v>
      </c>
      <c r="AM53" s="8">
        <v>394</v>
      </c>
      <c r="AN53" s="8">
        <v>14</v>
      </c>
      <c r="AO53" s="8">
        <v>11.9</v>
      </c>
      <c r="AP53" s="8">
        <v>25.9</v>
      </c>
      <c r="AQ53" s="8">
        <v>29.8</v>
      </c>
      <c r="AR53" s="8">
        <v>31.5</v>
      </c>
      <c r="AS53" s="8">
        <v>19.4</v>
      </c>
      <c r="AT53" s="8">
        <v>9.6</v>
      </c>
      <c r="AU53" s="8">
        <v>33.1</v>
      </c>
      <c r="AV53" s="8">
        <v>49.5</v>
      </c>
      <c r="AW53" s="8">
        <v>28.4</v>
      </c>
      <c r="AX53" s="8">
        <v>0.11</v>
      </c>
      <c r="AY53" s="8">
        <v>251.4</v>
      </c>
      <c r="AZ53" s="8">
        <v>19.1</v>
      </c>
      <c r="BA53" s="8">
        <v>0</v>
      </c>
      <c r="BB53" s="8">
        <v>0.05</v>
      </c>
      <c r="BC53" s="8">
        <v>7</v>
      </c>
      <c r="BD53" s="8">
        <v>1</v>
      </c>
      <c r="BK53">
        <f t="shared" si="0"/>
        <v>17.075</v>
      </c>
      <c r="BL53">
        <f t="shared" si="1"/>
        <v>15.924999999999999</v>
      </c>
      <c r="BM53">
        <f t="shared" si="2"/>
        <v>23.375</v>
      </c>
      <c r="BN53">
        <f t="shared" si="3"/>
        <v>29.25</v>
      </c>
      <c r="BO53">
        <f t="shared" si="4"/>
        <v>28.049999999999997</v>
      </c>
      <c r="BP53">
        <f t="shared" si="5"/>
        <v>19.974999999999998</v>
      </c>
      <c r="BQ53">
        <f t="shared" si="6"/>
        <v>17.924999999999997</v>
      </c>
      <c r="BR53">
        <f t="shared" si="7"/>
        <v>31.325</v>
      </c>
      <c r="BS53">
        <f t="shared" si="8"/>
        <v>40.125</v>
      </c>
      <c r="BT53">
        <f t="shared" si="9"/>
        <v>30.075</v>
      </c>
      <c r="BV53" s="26">
        <f t="shared" si="10"/>
        <v>40.125</v>
      </c>
      <c r="BW53" s="26">
        <f t="shared" si="11"/>
        <v>15.924999999999999</v>
      </c>
      <c r="BX53" s="27">
        <f t="shared" si="12"/>
        <v>21.975</v>
      </c>
      <c r="BY53"/>
      <c r="BZ53">
        <f t="shared" si="13"/>
        <v>0</v>
      </c>
      <c r="CA53">
        <f t="shared" si="14"/>
        <v>0</v>
      </c>
      <c r="CB53">
        <f t="shared" si="15"/>
        <v>1</v>
      </c>
      <c r="CC53">
        <f t="shared" si="16"/>
        <v>1</v>
      </c>
      <c r="CD53">
        <f t="shared" si="17"/>
        <v>1</v>
      </c>
      <c r="CE53">
        <f t="shared" si="18"/>
        <v>0</v>
      </c>
      <c r="CF53">
        <f t="shared" si="19"/>
        <v>0</v>
      </c>
      <c r="CG53">
        <f t="shared" si="20"/>
        <v>1</v>
      </c>
      <c r="CH53">
        <f t="shared" si="21"/>
        <v>1</v>
      </c>
      <c r="CI53">
        <f t="shared" si="22"/>
        <v>1</v>
      </c>
      <c r="CJ53" s="8">
        <f t="shared" si="23"/>
        <v>6</v>
      </c>
      <c r="CK53" s="8" t="s">
        <v>153</v>
      </c>
      <c r="CL53" s="9" t="s">
        <v>129</v>
      </c>
    </row>
    <row r="54" spans="1:90" ht="12.75">
      <c r="A54" s="8">
        <v>9</v>
      </c>
      <c r="B54" s="8" t="s">
        <v>153</v>
      </c>
      <c r="C54" s="9" t="s">
        <v>131</v>
      </c>
      <c r="D54" s="8" t="s">
        <v>155</v>
      </c>
      <c r="E54" s="10">
        <v>38620.70265046296</v>
      </c>
      <c r="F54" s="8">
        <v>30.9</v>
      </c>
      <c r="G54" s="8">
        <v>10.1</v>
      </c>
      <c r="H54" s="8">
        <v>55.7</v>
      </c>
      <c r="I54" s="8">
        <v>11.4</v>
      </c>
      <c r="J54" s="9" t="s">
        <v>131</v>
      </c>
      <c r="K54" s="8">
        <v>32</v>
      </c>
      <c r="L54" s="8">
        <v>0.7</v>
      </c>
      <c r="M54" s="8">
        <v>0.17</v>
      </c>
      <c r="N54" s="8">
        <v>71</v>
      </c>
      <c r="O54" s="8">
        <v>0.215</v>
      </c>
      <c r="P54" s="8">
        <v>0.039</v>
      </c>
      <c r="Q54" s="8">
        <v>0.372</v>
      </c>
      <c r="R54" s="8">
        <v>0.072</v>
      </c>
      <c r="S54" s="8">
        <v>0.587</v>
      </c>
      <c r="T54" s="8">
        <v>0.106</v>
      </c>
      <c r="U54" s="8">
        <v>1942</v>
      </c>
      <c r="V54" s="8">
        <v>46.9</v>
      </c>
      <c r="W54" s="8">
        <v>16.6</v>
      </c>
      <c r="X54" s="8">
        <v>94.7</v>
      </c>
      <c r="Y54" s="8">
        <v>9</v>
      </c>
      <c r="Z54" s="8">
        <v>12.8</v>
      </c>
      <c r="AA54" s="8">
        <v>9.6</v>
      </c>
      <c r="AB54" s="8">
        <v>41.4</v>
      </c>
      <c r="AC54" s="8">
        <v>13.7</v>
      </c>
      <c r="AD54" s="8">
        <v>351</v>
      </c>
      <c r="AE54" s="8">
        <v>236</v>
      </c>
      <c r="AF54" s="8">
        <v>450</v>
      </c>
      <c r="AG54" s="8">
        <v>711</v>
      </c>
      <c r="AH54" s="8">
        <v>664</v>
      </c>
      <c r="AI54" s="8">
        <v>441</v>
      </c>
      <c r="AJ54" s="8">
        <v>372</v>
      </c>
      <c r="AK54" s="8">
        <v>762</v>
      </c>
      <c r="AL54" s="8">
        <v>972</v>
      </c>
      <c r="AM54" s="8">
        <v>771</v>
      </c>
      <c r="AN54" s="8">
        <v>24</v>
      </c>
      <c r="AO54" s="8">
        <v>15.9</v>
      </c>
      <c r="AP54" s="8">
        <v>36.2</v>
      </c>
      <c r="AQ54" s="8">
        <v>57.6</v>
      </c>
      <c r="AR54" s="8">
        <v>54.2</v>
      </c>
      <c r="AS54" s="8">
        <v>31.3</v>
      </c>
      <c r="AT54" s="8">
        <v>30</v>
      </c>
      <c r="AU54" s="8">
        <v>67.6</v>
      </c>
      <c r="AV54" s="8">
        <v>94.7</v>
      </c>
      <c r="AW54" s="8">
        <v>70.8</v>
      </c>
      <c r="AX54" s="8">
        <v>0.13</v>
      </c>
      <c r="AY54" s="8">
        <v>279.9</v>
      </c>
      <c r="AZ54" s="8">
        <v>12</v>
      </c>
      <c r="BA54" s="8">
        <v>0</v>
      </c>
      <c r="BB54" s="8">
        <v>0.05</v>
      </c>
      <c r="BC54" s="8">
        <v>8</v>
      </c>
      <c r="BD54" s="8">
        <v>0</v>
      </c>
      <c r="BK54">
        <f t="shared" si="0"/>
        <v>33.675</v>
      </c>
      <c r="BL54">
        <f t="shared" si="1"/>
        <v>23</v>
      </c>
      <c r="BM54">
        <f t="shared" si="2"/>
        <v>36.475</v>
      </c>
      <c r="BN54">
        <f t="shared" si="3"/>
        <v>51.400000000000006</v>
      </c>
      <c r="BO54">
        <f t="shared" si="4"/>
        <v>49.325</v>
      </c>
      <c r="BP54">
        <f t="shared" si="5"/>
        <v>36.7</v>
      </c>
      <c r="BQ54">
        <f t="shared" si="6"/>
        <v>39.724999999999994</v>
      </c>
      <c r="BR54">
        <f t="shared" si="7"/>
        <v>64.975</v>
      </c>
      <c r="BS54">
        <f t="shared" si="8"/>
        <v>81.95</v>
      </c>
      <c r="BT54">
        <f t="shared" si="9"/>
        <v>65.075</v>
      </c>
      <c r="BV54" s="26">
        <f t="shared" si="10"/>
        <v>81.95</v>
      </c>
      <c r="BW54" s="26">
        <f t="shared" si="11"/>
        <v>23</v>
      </c>
      <c r="BX54" s="27">
        <f t="shared" si="12"/>
        <v>37.7375</v>
      </c>
      <c r="BY54"/>
      <c r="BZ54">
        <f t="shared" si="13"/>
        <v>0</v>
      </c>
      <c r="CA54">
        <f t="shared" si="14"/>
        <v>0</v>
      </c>
      <c r="CB54">
        <f t="shared" si="15"/>
        <v>0</v>
      </c>
      <c r="CC54">
        <f t="shared" si="16"/>
        <v>1</v>
      </c>
      <c r="CD54">
        <f t="shared" si="17"/>
        <v>1</v>
      </c>
      <c r="CE54">
        <f t="shared" si="18"/>
        <v>0</v>
      </c>
      <c r="CF54">
        <f t="shared" si="19"/>
        <v>1</v>
      </c>
      <c r="CG54">
        <f t="shared" si="20"/>
        <v>1</v>
      </c>
      <c r="CH54">
        <f t="shared" si="21"/>
        <v>1</v>
      </c>
      <c r="CI54">
        <f t="shared" si="22"/>
        <v>1</v>
      </c>
      <c r="CJ54" s="8">
        <f t="shared" si="23"/>
        <v>6</v>
      </c>
      <c r="CK54" s="8" t="s">
        <v>153</v>
      </c>
      <c r="CL54" s="9" t="s">
        <v>131</v>
      </c>
    </row>
    <row r="55" spans="6:87" ht="12.75">
      <c r="F55" s="11">
        <f>AVERAGE(F51:F54)</f>
        <v>31.700000000000003</v>
      </c>
      <c r="BK55"/>
      <c r="BL55"/>
      <c r="BM55"/>
      <c r="BN55"/>
      <c r="BO55"/>
      <c r="BP55"/>
      <c r="BQ55"/>
      <c r="BR55"/>
      <c r="BS55"/>
      <c r="BT55"/>
      <c r="BV55" s="26"/>
      <c r="BW55" s="26"/>
      <c r="BX55" s="27"/>
      <c r="BY55"/>
      <c r="BZ55"/>
      <c r="CA55"/>
      <c r="CB55"/>
      <c r="CC55"/>
      <c r="CD55"/>
      <c r="CE55"/>
      <c r="CF55"/>
      <c r="CG55"/>
      <c r="CH55"/>
      <c r="CI55"/>
    </row>
    <row r="56" spans="63:87" ht="12.75">
      <c r="BK56"/>
      <c r="BL56"/>
      <c r="BM56"/>
      <c r="BN56"/>
      <c r="BO56"/>
      <c r="BP56"/>
      <c r="BQ56"/>
      <c r="BR56"/>
      <c r="BS56"/>
      <c r="BT56"/>
      <c r="BV56" s="26"/>
      <c r="BW56" s="26"/>
      <c r="BX56" s="27"/>
      <c r="BY56"/>
      <c r="BZ56"/>
      <c r="CA56"/>
      <c r="CB56"/>
      <c r="CC56"/>
      <c r="CD56"/>
      <c r="CE56"/>
      <c r="CF56"/>
      <c r="CG56"/>
      <c r="CH56"/>
      <c r="CI56"/>
    </row>
    <row r="57" spans="1:90" ht="12.75">
      <c r="A57" s="8">
        <v>10</v>
      </c>
      <c r="B57" s="8" t="s">
        <v>156</v>
      </c>
      <c r="C57" s="9" t="s">
        <v>131</v>
      </c>
      <c r="D57" s="8" t="s">
        <v>157</v>
      </c>
      <c r="E57" s="10">
        <v>38620.72728009259</v>
      </c>
      <c r="F57" s="12">
        <v>1.8</v>
      </c>
      <c r="G57" s="8">
        <v>1.6</v>
      </c>
      <c r="H57" s="8">
        <v>5.6</v>
      </c>
      <c r="I57" s="8">
        <v>0.1</v>
      </c>
      <c r="J57" s="9" t="s">
        <v>129</v>
      </c>
      <c r="K57" s="8">
        <v>35</v>
      </c>
      <c r="L57" s="8">
        <v>1.1</v>
      </c>
      <c r="M57" s="8">
        <v>0.65</v>
      </c>
      <c r="N57" s="8">
        <v>50</v>
      </c>
      <c r="O57" s="8">
        <v>0.208</v>
      </c>
      <c r="P57" s="8">
        <v>0.028</v>
      </c>
      <c r="Q57" s="8">
        <v>0.308</v>
      </c>
      <c r="R57" s="8">
        <v>0.064</v>
      </c>
      <c r="S57" s="8">
        <v>0.516</v>
      </c>
      <c r="T57" s="8">
        <v>0.05</v>
      </c>
      <c r="U57" s="8">
        <v>49</v>
      </c>
      <c r="V57" s="8">
        <v>1.4</v>
      </c>
      <c r="W57" s="8">
        <v>1.9</v>
      </c>
      <c r="X57" s="8">
        <v>2</v>
      </c>
      <c r="Y57" s="8">
        <v>1</v>
      </c>
      <c r="Z57" s="8">
        <v>36.4</v>
      </c>
      <c r="AA57" s="8">
        <v>28.8</v>
      </c>
      <c r="AB57" s="8">
        <v>2.2</v>
      </c>
      <c r="AC57" s="8">
        <v>4.6</v>
      </c>
      <c r="AD57" s="8">
        <v>14</v>
      </c>
      <c r="AE57" s="8">
        <v>24</v>
      </c>
      <c r="AF57" s="8">
        <v>14</v>
      </c>
      <c r="AG57" s="8">
        <v>12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2</v>
      </c>
      <c r="AN57" s="8">
        <v>2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0.79</v>
      </c>
      <c r="AY57" s="8">
        <v>64.5</v>
      </c>
      <c r="AZ57" s="8">
        <v>14.2</v>
      </c>
      <c r="BA57" s="8">
        <v>0</v>
      </c>
      <c r="BB57" s="8">
        <v>0.05</v>
      </c>
      <c r="BC57" s="8">
        <v>2</v>
      </c>
      <c r="BD57" s="8">
        <v>0</v>
      </c>
      <c r="BK57">
        <f t="shared" si="0"/>
        <v>1</v>
      </c>
      <c r="BL57">
        <f t="shared" si="1"/>
        <v>0.5</v>
      </c>
      <c r="BM57">
        <f t="shared" si="2"/>
        <v>0</v>
      </c>
      <c r="BN57">
        <f t="shared" si="3"/>
        <v>0</v>
      </c>
      <c r="BO57">
        <f t="shared" si="4"/>
        <v>0</v>
      </c>
      <c r="BP57">
        <f t="shared" si="5"/>
        <v>0</v>
      </c>
      <c r="BQ57">
        <f t="shared" si="6"/>
        <v>0</v>
      </c>
      <c r="BR57">
        <f t="shared" si="7"/>
        <v>0</v>
      </c>
      <c r="BS57">
        <f t="shared" si="8"/>
        <v>0</v>
      </c>
      <c r="BT57">
        <f t="shared" si="9"/>
        <v>0.5</v>
      </c>
      <c r="BV57" s="26">
        <f t="shared" si="10"/>
        <v>1</v>
      </c>
      <c r="BW57" s="26">
        <f t="shared" si="11"/>
        <v>0</v>
      </c>
      <c r="BX57" s="27">
        <f t="shared" si="12"/>
        <v>0.25</v>
      </c>
      <c r="BY57"/>
      <c r="BZ57">
        <f t="shared" si="13"/>
        <v>1</v>
      </c>
      <c r="CA57">
        <f t="shared" si="14"/>
        <v>1</v>
      </c>
      <c r="CB57">
        <f t="shared" si="15"/>
        <v>0</v>
      </c>
      <c r="CC57">
        <f t="shared" si="16"/>
        <v>0</v>
      </c>
      <c r="CD57">
        <f t="shared" si="17"/>
        <v>0</v>
      </c>
      <c r="CE57">
        <f t="shared" si="18"/>
        <v>0</v>
      </c>
      <c r="CF57">
        <f t="shared" si="19"/>
        <v>0</v>
      </c>
      <c r="CG57">
        <f t="shared" si="20"/>
        <v>0</v>
      </c>
      <c r="CH57">
        <f t="shared" si="21"/>
        <v>0</v>
      </c>
      <c r="CI57">
        <f t="shared" si="22"/>
        <v>1</v>
      </c>
      <c r="CJ57" s="8">
        <f t="shared" si="23"/>
        <v>3</v>
      </c>
      <c r="CK57" s="8" t="s">
        <v>156</v>
      </c>
      <c r="CL57" s="9" t="s">
        <v>129</v>
      </c>
    </row>
    <row r="58" spans="1:90" ht="12.75">
      <c r="A58" s="8">
        <v>10</v>
      </c>
      <c r="B58" s="8" t="s">
        <v>156</v>
      </c>
      <c r="C58" s="9" t="s">
        <v>131</v>
      </c>
      <c r="D58" s="8" t="s">
        <v>157</v>
      </c>
      <c r="E58" s="10">
        <v>38620.72728009259</v>
      </c>
      <c r="F58" s="12">
        <v>1.8</v>
      </c>
      <c r="G58" s="8">
        <v>1.6</v>
      </c>
      <c r="H58" s="8">
        <v>5.6</v>
      </c>
      <c r="I58" s="8">
        <v>0.1</v>
      </c>
      <c r="J58" s="9" t="s">
        <v>131</v>
      </c>
      <c r="K58" s="8">
        <v>28</v>
      </c>
      <c r="L58" s="8">
        <v>0.8</v>
      </c>
      <c r="M58" s="8">
        <v>0.36</v>
      </c>
      <c r="N58" s="8">
        <v>44</v>
      </c>
      <c r="O58" s="8">
        <v>0.26</v>
      </c>
      <c r="P58" s="8">
        <v>0.048</v>
      </c>
      <c r="Q58" s="8">
        <v>0.369</v>
      </c>
      <c r="R58" s="8">
        <v>0.064</v>
      </c>
      <c r="S58" s="8">
        <v>0.629</v>
      </c>
      <c r="T58" s="8">
        <v>0.105</v>
      </c>
      <c r="U58" s="8">
        <v>105</v>
      </c>
      <c r="V58" s="8">
        <v>3</v>
      </c>
      <c r="W58" s="8">
        <v>2.9</v>
      </c>
      <c r="X58" s="8">
        <v>10</v>
      </c>
      <c r="Y58" s="8">
        <v>3</v>
      </c>
      <c r="Z58" s="8">
        <v>34.6</v>
      </c>
      <c r="AA58" s="8">
        <v>26</v>
      </c>
      <c r="AB58" s="8">
        <v>4.6</v>
      </c>
      <c r="AC58" s="8">
        <v>3.2</v>
      </c>
      <c r="AD58" s="8">
        <v>28</v>
      </c>
      <c r="AE58" s="8">
        <v>83</v>
      </c>
      <c r="AF58" s="8">
        <v>63</v>
      </c>
      <c r="AG58" s="8">
        <v>48</v>
      </c>
      <c r="AH58" s="8">
        <v>6</v>
      </c>
      <c r="AI58" s="8">
        <v>5</v>
      </c>
      <c r="AJ58" s="8">
        <v>0</v>
      </c>
      <c r="AK58" s="8">
        <v>3</v>
      </c>
      <c r="AL58" s="8">
        <v>1</v>
      </c>
      <c r="AM58" s="8">
        <v>3</v>
      </c>
      <c r="AN58" s="8">
        <v>4.4</v>
      </c>
      <c r="AO58" s="8">
        <v>8</v>
      </c>
      <c r="AP58" s="8">
        <v>10</v>
      </c>
      <c r="AQ58" s="8">
        <v>6.5</v>
      </c>
      <c r="AR58" s="8">
        <v>0</v>
      </c>
      <c r="AS58" s="8">
        <v>0.4</v>
      </c>
      <c r="AT58" s="8">
        <v>0</v>
      </c>
      <c r="AU58" s="8">
        <v>0</v>
      </c>
      <c r="AV58" s="8">
        <v>0</v>
      </c>
      <c r="AW58" s="8">
        <v>0.3</v>
      </c>
      <c r="AX58" s="8">
        <v>0.79</v>
      </c>
      <c r="AY58" s="8">
        <v>79.3</v>
      </c>
      <c r="AZ58" s="8">
        <v>8</v>
      </c>
      <c r="BA58" s="8">
        <v>0</v>
      </c>
      <c r="BB58" s="8">
        <v>0.05</v>
      </c>
      <c r="BC58" s="8">
        <v>2</v>
      </c>
      <c r="BD58" s="8">
        <v>0</v>
      </c>
      <c r="BK58">
        <f t="shared" si="0"/>
        <v>4.275</v>
      </c>
      <c r="BL58">
        <f t="shared" si="1"/>
        <v>7.6</v>
      </c>
      <c r="BM58">
        <f t="shared" si="2"/>
        <v>8.625</v>
      </c>
      <c r="BN58">
        <f t="shared" si="3"/>
        <v>5.75</v>
      </c>
      <c r="BO58">
        <f t="shared" si="4"/>
        <v>1.725</v>
      </c>
      <c r="BP58">
        <f t="shared" si="5"/>
        <v>0.2</v>
      </c>
      <c r="BQ58">
        <f t="shared" si="6"/>
        <v>0.1</v>
      </c>
      <c r="BR58">
        <f t="shared" si="7"/>
        <v>0</v>
      </c>
      <c r="BS58">
        <f t="shared" si="8"/>
        <v>0.075</v>
      </c>
      <c r="BT58">
        <f t="shared" si="9"/>
        <v>1.25</v>
      </c>
      <c r="BV58" s="26">
        <f t="shared" si="10"/>
        <v>8.625</v>
      </c>
      <c r="BW58" s="26">
        <f t="shared" si="11"/>
        <v>0</v>
      </c>
      <c r="BX58" s="27">
        <f t="shared" si="12"/>
        <v>2.15625</v>
      </c>
      <c r="BY58"/>
      <c r="BZ58">
        <f t="shared" si="13"/>
        <v>1</v>
      </c>
      <c r="CA58">
        <f t="shared" si="14"/>
        <v>1</v>
      </c>
      <c r="CB58">
        <f t="shared" si="15"/>
        <v>1</v>
      </c>
      <c r="CC58">
        <f t="shared" si="16"/>
        <v>1</v>
      </c>
      <c r="CD58">
        <f t="shared" si="17"/>
        <v>0</v>
      </c>
      <c r="CE58">
        <f t="shared" si="18"/>
        <v>0</v>
      </c>
      <c r="CF58">
        <f t="shared" si="19"/>
        <v>0</v>
      </c>
      <c r="CG58">
        <f t="shared" si="20"/>
        <v>0</v>
      </c>
      <c r="CH58">
        <f t="shared" si="21"/>
        <v>0</v>
      </c>
      <c r="CI58">
        <f t="shared" si="22"/>
        <v>0</v>
      </c>
      <c r="CJ58" s="8">
        <f t="shared" si="23"/>
        <v>4</v>
      </c>
      <c r="CK58" s="8" t="s">
        <v>156</v>
      </c>
      <c r="CL58" s="9" t="s">
        <v>131</v>
      </c>
    </row>
    <row r="59" spans="6:87" ht="12.75">
      <c r="F59" s="11" t="s">
        <v>51</v>
      </c>
      <c r="BK59"/>
      <c r="BL59"/>
      <c r="BM59"/>
      <c r="BN59"/>
      <c r="BO59"/>
      <c r="BP59"/>
      <c r="BQ59"/>
      <c r="BR59"/>
      <c r="BS59"/>
      <c r="BT59"/>
      <c r="BV59" s="26"/>
      <c r="BW59" s="26"/>
      <c r="BX59" s="27"/>
      <c r="BY59"/>
      <c r="BZ59"/>
      <c r="CA59"/>
      <c r="CB59"/>
      <c r="CC59"/>
      <c r="CD59"/>
      <c r="CE59"/>
      <c r="CF59"/>
      <c r="CG59"/>
      <c r="CH59"/>
      <c r="CI59"/>
    </row>
    <row r="60" spans="6:87" ht="12.75">
      <c r="F60" s="12"/>
      <c r="BK60"/>
      <c r="BL60"/>
      <c r="BM60"/>
      <c r="BN60"/>
      <c r="BO60"/>
      <c r="BP60"/>
      <c r="BQ60"/>
      <c r="BR60"/>
      <c r="BS60"/>
      <c r="BT60"/>
      <c r="BV60" s="26"/>
      <c r="BW60" s="26"/>
      <c r="BX60" s="27"/>
      <c r="BY60"/>
      <c r="BZ60"/>
      <c r="CA60"/>
      <c r="CB60"/>
      <c r="CC60"/>
      <c r="CD60"/>
      <c r="CE60"/>
      <c r="CF60"/>
      <c r="CG60"/>
      <c r="CH60"/>
      <c r="CI60"/>
    </row>
    <row r="61" spans="1:90" ht="12.75">
      <c r="A61" s="8">
        <v>11</v>
      </c>
      <c r="B61" s="8" t="s">
        <v>158</v>
      </c>
      <c r="C61" s="9" t="s">
        <v>131</v>
      </c>
      <c r="D61" s="8" t="s">
        <v>152</v>
      </c>
      <c r="E61" s="10">
        <v>38621.52122685185</v>
      </c>
      <c r="F61" s="12">
        <v>5.2</v>
      </c>
      <c r="G61" s="8">
        <v>2.3</v>
      </c>
      <c r="H61" s="8">
        <v>9.6</v>
      </c>
      <c r="I61" s="8">
        <v>1.4</v>
      </c>
      <c r="J61" s="9" t="s">
        <v>129</v>
      </c>
      <c r="K61" s="8">
        <v>26</v>
      </c>
      <c r="L61" s="8">
        <v>0.8</v>
      </c>
      <c r="M61" s="8">
        <v>0.11</v>
      </c>
      <c r="N61" s="8">
        <v>56</v>
      </c>
      <c r="O61" s="8">
        <v>0.226</v>
      </c>
      <c r="P61" s="8">
        <v>0.031</v>
      </c>
      <c r="Q61" s="8">
        <v>0.416</v>
      </c>
      <c r="R61" s="8">
        <v>0.048</v>
      </c>
      <c r="S61" s="8">
        <v>0.642</v>
      </c>
      <c r="T61" s="8">
        <v>0.065</v>
      </c>
      <c r="U61" s="8">
        <v>79</v>
      </c>
      <c r="V61" s="8">
        <v>2</v>
      </c>
      <c r="W61" s="8">
        <v>3.4</v>
      </c>
      <c r="X61" s="8">
        <v>1.8</v>
      </c>
      <c r="Y61" s="8">
        <v>4</v>
      </c>
      <c r="Z61" s="8">
        <v>18.8</v>
      </c>
      <c r="AA61" s="8">
        <v>13.5</v>
      </c>
      <c r="AB61" s="8">
        <v>2.5</v>
      </c>
      <c r="AC61" s="8">
        <v>3.4</v>
      </c>
      <c r="AD61" s="8">
        <v>4</v>
      </c>
      <c r="AE61" s="8">
        <v>2</v>
      </c>
      <c r="AF61" s="8">
        <v>8</v>
      </c>
      <c r="AG61" s="8">
        <v>35</v>
      </c>
      <c r="AH61" s="8">
        <v>30</v>
      </c>
      <c r="AI61" s="8">
        <v>16</v>
      </c>
      <c r="AJ61" s="8">
        <v>8</v>
      </c>
      <c r="AK61" s="8">
        <v>17</v>
      </c>
      <c r="AL61" s="8">
        <v>36</v>
      </c>
      <c r="AM61" s="8">
        <v>25</v>
      </c>
      <c r="AN61" s="8">
        <v>0.3</v>
      </c>
      <c r="AO61" s="8">
        <v>0.3</v>
      </c>
      <c r="AP61" s="8">
        <v>0.9</v>
      </c>
      <c r="AQ61" s="8">
        <v>1.8</v>
      </c>
      <c r="AR61" s="8">
        <v>0.6</v>
      </c>
      <c r="AS61" s="8">
        <v>0.3</v>
      </c>
      <c r="AT61" s="8">
        <v>0.2</v>
      </c>
      <c r="AU61" s="8">
        <v>0.8</v>
      </c>
      <c r="AV61" s="8">
        <v>1.5</v>
      </c>
      <c r="AW61" s="8">
        <v>0.4</v>
      </c>
      <c r="AX61" s="8">
        <v>0.13</v>
      </c>
      <c r="AY61" s="8">
        <v>243.2</v>
      </c>
      <c r="AZ61" s="8">
        <v>57.8</v>
      </c>
      <c r="BA61" s="8">
        <v>0.2546</v>
      </c>
      <c r="BB61" s="8">
        <v>0.05</v>
      </c>
      <c r="BC61" s="8">
        <v>7</v>
      </c>
      <c r="BD61" s="8">
        <v>2</v>
      </c>
      <c r="BK61">
        <f t="shared" si="0"/>
        <v>0.325</v>
      </c>
      <c r="BL61">
        <f t="shared" si="1"/>
        <v>0.44999999999999996</v>
      </c>
      <c r="BM61">
        <f t="shared" si="2"/>
        <v>0.9750000000000001</v>
      </c>
      <c r="BN61">
        <f t="shared" si="3"/>
        <v>1.275</v>
      </c>
      <c r="BO61">
        <f t="shared" si="4"/>
        <v>0.825</v>
      </c>
      <c r="BP61">
        <f t="shared" si="5"/>
        <v>0.35</v>
      </c>
      <c r="BQ61">
        <f t="shared" si="6"/>
        <v>0.375</v>
      </c>
      <c r="BR61">
        <f t="shared" si="7"/>
        <v>0.825</v>
      </c>
      <c r="BS61">
        <f t="shared" si="8"/>
        <v>1.05</v>
      </c>
      <c r="BT61">
        <f t="shared" si="9"/>
        <v>0.6499999999999999</v>
      </c>
      <c r="BV61" s="26">
        <f t="shared" si="10"/>
        <v>1.275</v>
      </c>
      <c r="BW61" s="26">
        <f t="shared" si="11"/>
        <v>0.325</v>
      </c>
      <c r="BX61" s="27">
        <f t="shared" si="12"/>
        <v>0.5625</v>
      </c>
      <c r="BY61"/>
      <c r="BZ61">
        <f t="shared" si="13"/>
        <v>0</v>
      </c>
      <c r="CA61">
        <f t="shared" si="14"/>
        <v>0</v>
      </c>
      <c r="CB61">
        <f t="shared" si="15"/>
        <v>1</v>
      </c>
      <c r="CC61">
        <f t="shared" si="16"/>
        <v>1</v>
      </c>
      <c r="CD61">
        <f t="shared" si="17"/>
        <v>1</v>
      </c>
      <c r="CE61">
        <f t="shared" si="18"/>
        <v>0</v>
      </c>
      <c r="CF61">
        <f t="shared" si="19"/>
        <v>0</v>
      </c>
      <c r="CG61">
        <f t="shared" si="20"/>
        <v>1</v>
      </c>
      <c r="CH61">
        <f t="shared" si="21"/>
        <v>1</v>
      </c>
      <c r="CI61">
        <f t="shared" si="22"/>
        <v>1</v>
      </c>
      <c r="CJ61" s="8">
        <f t="shared" si="23"/>
        <v>6</v>
      </c>
      <c r="CK61" s="8" t="s">
        <v>158</v>
      </c>
      <c r="CL61" s="9" t="s">
        <v>129</v>
      </c>
    </row>
    <row r="62" spans="1:90" ht="12.75">
      <c r="A62" s="8">
        <v>11</v>
      </c>
      <c r="B62" s="8" t="s">
        <v>158</v>
      </c>
      <c r="C62" s="9" t="s">
        <v>131</v>
      </c>
      <c r="D62" s="8" t="s">
        <v>152</v>
      </c>
      <c r="E62" s="10">
        <v>38621.52122685185</v>
      </c>
      <c r="F62" s="12">
        <v>5.2</v>
      </c>
      <c r="G62" s="8">
        <v>2.3</v>
      </c>
      <c r="H62" s="8">
        <v>9.6</v>
      </c>
      <c r="I62" s="8">
        <v>1.4</v>
      </c>
      <c r="J62" s="9" t="s">
        <v>131</v>
      </c>
      <c r="K62" s="8">
        <v>27</v>
      </c>
      <c r="L62" s="8">
        <v>0.9</v>
      </c>
      <c r="M62" s="8">
        <v>0.1</v>
      </c>
      <c r="N62" s="8">
        <v>38</v>
      </c>
      <c r="O62" s="8">
        <v>0.2</v>
      </c>
      <c r="P62" s="8">
        <v>0.027</v>
      </c>
      <c r="Q62" s="8">
        <v>0.314</v>
      </c>
      <c r="R62" s="8">
        <v>0.045</v>
      </c>
      <c r="S62" s="8">
        <v>0.513</v>
      </c>
      <c r="T62" s="8">
        <v>0.069</v>
      </c>
      <c r="U62" s="8">
        <v>83</v>
      </c>
      <c r="V62" s="8">
        <v>4</v>
      </c>
      <c r="W62" s="8">
        <v>3.6</v>
      </c>
      <c r="X62" s="8">
        <v>1.4</v>
      </c>
      <c r="Y62" s="8">
        <v>7</v>
      </c>
      <c r="Z62" s="8">
        <v>24.4</v>
      </c>
      <c r="AA62" s="8">
        <v>17.9</v>
      </c>
      <c r="AB62" s="8">
        <v>5.9</v>
      </c>
      <c r="AC62" s="8">
        <v>3.2</v>
      </c>
      <c r="AD62" s="8">
        <v>0</v>
      </c>
      <c r="AE62" s="8">
        <v>3</v>
      </c>
      <c r="AF62" s="8">
        <v>13</v>
      </c>
      <c r="AG62" s="8">
        <v>17</v>
      </c>
      <c r="AH62" s="8">
        <v>15</v>
      </c>
      <c r="AI62" s="8">
        <v>18</v>
      </c>
      <c r="AJ62" s="8">
        <v>28</v>
      </c>
      <c r="AK62" s="8">
        <v>43</v>
      </c>
      <c r="AL62" s="8">
        <v>27</v>
      </c>
      <c r="AM62" s="8">
        <v>12</v>
      </c>
      <c r="AN62" s="8">
        <v>0</v>
      </c>
      <c r="AO62" s="8">
        <v>0</v>
      </c>
      <c r="AP62" s="8">
        <v>0</v>
      </c>
      <c r="AQ62" s="8">
        <v>0.5</v>
      </c>
      <c r="AR62" s="8">
        <v>0.1</v>
      </c>
      <c r="AS62" s="8">
        <v>0</v>
      </c>
      <c r="AT62" s="8">
        <v>1.4</v>
      </c>
      <c r="AU62" s="8">
        <v>1.3</v>
      </c>
      <c r="AV62" s="8">
        <v>0</v>
      </c>
      <c r="AW62" s="8">
        <v>0</v>
      </c>
      <c r="AX62" s="8">
        <v>0.43</v>
      </c>
      <c r="AY62" s="8">
        <v>249</v>
      </c>
      <c r="AZ62" s="8">
        <v>16.7</v>
      </c>
      <c r="BA62" s="8">
        <v>0</v>
      </c>
      <c r="BB62" s="8">
        <v>0.05</v>
      </c>
      <c r="BC62" s="8">
        <v>7</v>
      </c>
      <c r="BD62" s="8">
        <v>0</v>
      </c>
      <c r="BK62">
        <f t="shared" si="0"/>
        <v>0</v>
      </c>
      <c r="BL62">
        <f t="shared" si="1"/>
        <v>0</v>
      </c>
      <c r="BM62">
        <f t="shared" si="2"/>
        <v>0.125</v>
      </c>
      <c r="BN62">
        <f t="shared" si="3"/>
        <v>0.275</v>
      </c>
      <c r="BO62">
        <f t="shared" si="4"/>
        <v>0.175</v>
      </c>
      <c r="BP62">
        <f t="shared" si="5"/>
        <v>0.375</v>
      </c>
      <c r="BQ62">
        <f t="shared" si="6"/>
        <v>1.025</v>
      </c>
      <c r="BR62">
        <f t="shared" si="7"/>
        <v>1</v>
      </c>
      <c r="BS62">
        <f t="shared" si="8"/>
        <v>0.325</v>
      </c>
      <c r="BT62">
        <f t="shared" si="9"/>
        <v>0</v>
      </c>
      <c r="BV62" s="26">
        <f t="shared" si="10"/>
        <v>1.025</v>
      </c>
      <c r="BW62" s="26">
        <f t="shared" si="11"/>
        <v>0</v>
      </c>
      <c r="BX62" s="27">
        <f t="shared" si="12"/>
        <v>0.25625</v>
      </c>
      <c r="BY62"/>
      <c r="BZ62">
        <f t="shared" si="13"/>
        <v>0</v>
      </c>
      <c r="CA62">
        <f t="shared" si="14"/>
        <v>0</v>
      </c>
      <c r="CB62">
        <f t="shared" si="15"/>
        <v>0</v>
      </c>
      <c r="CC62">
        <f t="shared" si="16"/>
        <v>1</v>
      </c>
      <c r="CD62">
        <f t="shared" si="17"/>
        <v>0</v>
      </c>
      <c r="CE62">
        <f t="shared" si="18"/>
        <v>1</v>
      </c>
      <c r="CF62">
        <f t="shared" si="19"/>
        <v>1</v>
      </c>
      <c r="CG62">
        <f t="shared" si="20"/>
        <v>1</v>
      </c>
      <c r="CH62">
        <f t="shared" si="21"/>
        <v>1</v>
      </c>
      <c r="CI62">
        <f t="shared" si="22"/>
        <v>0</v>
      </c>
      <c r="CJ62" s="8">
        <f t="shared" si="23"/>
        <v>5</v>
      </c>
      <c r="CK62" s="8" t="s">
        <v>158</v>
      </c>
      <c r="CL62" s="9" t="s">
        <v>131</v>
      </c>
    </row>
    <row r="63" spans="6:87" ht="12.75">
      <c r="F63" s="11" t="s">
        <v>51</v>
      </c>
      <c r="BK63"/>
      <c r="BL63"/>
      <c r="BM63"/>
      <c r="BN63"/>
      <c r="BO63"/>
      <c r="BP63"/>
      <c r="BQ63"/>
      <c r="BR63"/>
      <c r="BS63"/>
      <c r="BT63"/>
      <c r="BV63" s="26"/>
      <c r="BW63" s="26"/>
      <c r="BX63" s="27"/>
      <c r="BY63"/>
      <c r="BZ63"/>
      <c r="CA63"/>
      <c r="CB63"/>
      <c r="CC63"/>
      <c r="CD63"/>
      <c r="CE63"/>
      <c r="CF63"/>
      <c r="CG63"/>
      <c r="CH63"/>
      <c r="CI63"/>
    </row>
    <row r="64" spans="6:87" ht="12.75">
      <c r="F64" s="12"/>
      <c r="BK64"/>
      <c r="BL64"/>
      <c r="BM64"/>
      <c r="BN64"/>
      <c r="BO64"/>
      <c r="BP64"/>
      <c r="BQ64"/>
      <c r="BR64"/>
      <c r="BS64"/>
      <c r="BT64"/>
      <c r="BV64" s="26"/>
      <c r="BW64" s="26"/>
      <c r="BX64" s="27"/>
      <c r="BY64"/>
      <c r="BZ64"/>
      <c r="CA64"/>
      <c r="CB64"/>
      <c r="CC64"/>
      <c r="CD64"/>
      <c r="CE64"/>
      <c r="CF64"/>
      <c r="CG64"/>
      <c r="CH64"/>
      <c r="CI64"/>
    </row>
    <row r="65" spans="1:90" ht="12.75">
      <c r="A65" s="8">
        <v>12</v>
      </c>
      <c r="B65" s="8" t="s">
        <v>149</v>
      </c>
      <c r="C65" s="9" t="s">
        <v>131</v>
      </c>
      <c r="D65" s="8" t="s">
        <v>152</v>
      </c>
      <c r="E65" s="10">
        <v>38621.52311342592</v>
      </c>
      <c r="F65" s="12">
        <v>15.1</v>
      </c>
      <c r="G65" s="8">
        <v>2.3</v>
      </c>
      <c r="H65" s="8">
        <v>18.5</v>
      </c>
      <c r="I65" s="8">
        <v>9.3</v>
      </c>
      <c r="J65" s="9" t="s">
        <v>129</v>
      </c>
      <c r="K65" s="8">
        <v>26</v>
      </c>
      <c r="L65" s="8">
        <v>0.8</v>
      </c>
      <c r="M65" s="8">
        <v>0.11</v>
      </c>
      <c r="N65" s="8">
        <v>56</v>
      </c>
      <c r="O65" s="8">
        <v>0.226</v>
      </c>
      <c r="P65" s="8">
        <v>0.031</v>
      </c>
      <c r="Q65" s="8">
        <v>0.416</v>
      </c>
      <c r="R65" s="8">
        <v>0.048</v>
      </c>
      <c r="S65" s="8">
        <v>0.642</v>
      </c>
      <c r="T65" s="8">
        <v>0.065</v>
      </c>
      <c r="U65" s="8">
        <v>592</v>
      </c>
      <c r="V65" s="8">
        <v>15.7</v>
      </c>
      <c r="W65" s="8">
        <v>5.1</v>
      </c>
      <c r="X65" s="8">
        <v>19.6</v>
      </c>
      <c r="Y65" s="8">
        <v>1</v>
      </c>
      <c r="Z65" s="8">
        <v>10</v>
      </c>
      <c r="AA65" s="8">
        <v>8</v>
      </c>
      <c r="AB65" s="8">
        <v>16.5</v>
      </c>
      <c r="AC65" s="8">
        <v>3.2</v>
      </c>
      <c r="AD65" s="8">
        <v>163</v>
      </c>
      <c r="AE65" s="8">
        <v>159</v>
      </c>
      <c r="AF65" s="8">
        <v>171</v>
      </c>
      <c r="AG65" s="8">
        <v>162</v>
      </c>
      <c r="AH65" s="8">
        <v>108</v>
      </c>
      <c r="AI65" s="8">
        <v>93</v>
      </c>
      <c r="AJ65" s="8">
        <v>96</v>
      </c>
      <c r="AK65" s="8">
        <v>86</v>
      </c>
      <c r="AL65" s="8">
        <v>53</v>
      </c>
      <c r="AM65" s="8">
        <v>93</v>
      </c>
      <c r="AN65" s="8">
        <v>19.6</v>
      </c>
      <c r="AO65" s="8">
        <v>16.2</v>
      </c>
      <c r="AP65" s="8">
        <v>17.9</v>
      </c>
      <c r="AQ65" s="8">
        <v>13.1</v>
      </c>
      <c r="AR65" s="8">
        <v>2.8</v>
      </c>
      <c r="AS65" s="8">
        <v>3.5</v>
      </c>
      <c r="AT65" s="8">
        <v>2.6</v>
      </c>
      <c r="AU65" s="8">
        <v>1.5</v>
      </c>
      <c r="AV65" s="8">
        <v>2</v>
      </c>
      <c r="AW65" s="8">
        <v>4.9</v>
      </c>
      <c r="AX65" s="8">
        <v>0.22</v>
      </c>
      <c r="AY65" s="8">
        <v>84.8</v>
      </c>
      <c r="AZ65" s="8">
        <v>15</v>
      </c>
      <c r="BA65" s="8">
        <v>0</v>
      </c>
      <c r="BB65" s="8">
        <v>0.05</v>
      </c>
      <c r="BC65" s="8">
        <v>2</v>
      </c>
      <c r="BD65" s="8">
        <v>0</v>
      </c>
      <c r="BK65">
        <f t="shared" si="0"/>
        <v>15.075</v>
      </c>
      <c r="BL65">
        <f t="shared" si="1"/>
        <v>17.475</v>
      </c>
      <c r="BM65">
        <f t="shared" si="2"/>
        <v>16.275</v>
      </c>
      <c r="BN65">
        <f t="shared" si="3"/>
        <v>11.724999999999998</v>
      </c>
      <c r="BO65">
        <f t="shared" si="4"/>
        <v>5.55</v>
      </c>
      <c r="BP65">
        <f t="shared" si="5"/>
        <v>3.1</v>
      </c>
      <c r="BQ65">
        <f t="shared" si="6"/>
        <v>2.55</v>
      </c>
      <c r="BR65">
        <f t="shared" si="7"/>
        <v>1.9</v>
      </c>
      <c r="BS65">
        <f t="shared" si="8"/>
        <v>2.6</v>
      </c>
      <c r="BT65">
        <f t="shared" si="9"/>
        <v>7.8500000000000005</v>
      </c>
      <c r="BV65" s="26">
        <f t="shared" si="10"/>
        <v>17.475</v>
      </c>
      <c r="BW65" s="26">
        <f t="shared" si="11"/>
        <v>1.9</v>
      </c>
      <c r="BX65" s="27">
        <f t="shared" si="12"/>
        <v>5.79375</v>
      </c>
      <c r="BY65"/>
      <c r="BZ65">
        <f t="shared" si="13"/>
        <v>1</v>
      </c>
      <c r="CA65">
        <f t="shared" si="14"/>
        <v>1</v>
      </c>
      <c r="CB65">
        <f t="shared" si="15"/>
        <v>1</v>
      </c>
      <c r="CC65">
        <f t="shared" si="16"/>
        <v>1</v>
      </c>
      <c r="CD65">
        <f t="shared" si="17"/>
        <v>0</v>
      </c>
      <c r="CE65">
        <f t="shared" si="18"/>
        <v>0</v>
      </c>
      <c r="CF65">
        <f t="shared" si="19"/>
        <v>0</v>
      </c>
      <c r="CG65">
        <f t="shared" si="20"/>
        <v>0</v>
      </c>
      <c r="CH65">
        <f t="shared" si="21"/>
        <v>0</v>
      </c>
      <c r="CI65">
        <f t="shared" si="22"/>
        <v>1</v>
      </c>
      <c r="CJ65" s="8">
        <f t="shared" si="23"/>
        <v>5</v>
      </c>
      <c r="CK65" s="8" t="s">
        <v>149</v>
      </c>
      <c r="CL65" s="9" t="s">
        <v>129</v>
      </c>
    </row>
    <row r="66" spans="1:90" ht="12.75">
      <c r="A66" s="8">
        <v>12</v>
      </c>
      <c r="B66" s="8" t="s">
        <v>149</v>
      </c>
      <c r="C66" s="9" t="s">
        <v>131</v>
      </c>
      <c r="D66" s="8" t="s">
        <v>152</v>
      </c>
      <c r="E66" s="10">
        <v>38621.52311342592</v>
      </c>
      <c r="F66" s="12">
        <v>15.1</v>
      </c>
      <c r="G66" s="8">
        <v>2.3</v>
      </c>
      <c r="H66" s="8">
        <v>18.5</v>
      </c>
      <c r="I66" s="8">
        <v>9.3</v>
      </c>
      <c r="J66" s="9" t="s">
        <v>131</v>
      </c>
      <c r="K66" s="8">
        <v>27</v>
      </c>
      <c r="L66" s="8">
        <v>0.9</v>
      </c>
      <c r="M66" s="8">
        <v>0.1</v>
      </c>
      <c r="N66" s="8">
        <v>38</v>
      </c>
      <c r="O66" s="8">
        <v>0.2</v>
      </c>
      <c r="P66" s="8">
        <v>0.027</v>
      </c>
      <c r="Q66" s="8">
        <v>0.314</v>
      </c>
      <c r="R66" s="8">
        <v>0.045</v>
      </c>
      <c r="S66" s="8">
        <v>0.513</v>
      </c>
      <c r="T66" s="8">
        <v>0.069</v>
      </c>
      <c r="U66" s="8">
        <v>359</v>
      </c>
      <c r="V66" s="8">
        <v>17.4</v>
      </c>
      <c r="W66" s="8">
        <v>4</v>
      </c>
      <c r="X66" s="8">
        <v>18.6</v>
      </c>
      <c r="Y66" s="8">
        <v>1</v>
      </c>
      <c r="Z66" s="8">
        <v>8.1</v>
      </c>
      <c r="AA66" s="8">
        <v>6.3</v>
      </c>
      <c r="AB66" s="8">
        <v>17.2</v>
      </c>
      <c r="AC66" s="8">
        <v>2.8</v>
      </c>
      <c r="AD66" s="8">
        <v>100</v>
      </c>
      <c r="AE66" s="8">
        <v>81</v>
      </c>
      <c r="AF66" s="8">
        <v>89</v>
      </c>
      <c r="AG66" s="8">
        <v>93</v>
      </c>
      <c r="AH66" s="8">
        <v>90</v>
      </c>
      <c r="AI66" s="8">
        <v>50</v>
      </c>
      <c r="AJ66" s="8">
        <v>72</v>
      </c>
      <c r="AK66" s="8">
        <v>42</v>
      </c>
      <c r="AL66" s="8">
        <v>43</v>
      </c>
      <c r="AM66" s="8">
        <v>57</v>
      </c>
      <c r="AN66" s="8">
        <v>18.6</v>
      </c>
      <c r="AO66" s="8">
        <v>8.6</v>
      </c>
      <c r="AP66" s="8">
        <v>10.5</v>
      </c>
      <c r="AQ66" s="8">
        <v>9.5</v>
      </c>
      <c r="AR66" s="8">
        <v>7.6</v>
      </c>
      <c r="AS66" s="8">
        <v>1.8</v>
      </c>
      <c r="AT66" s="8">
        <v>2.4</v>
      </c>
      <c r="AU66" s="8">
        <v>0.2</v>
      </c>
      <c r="AV66" s="8">
        <v>1.1</v>
      </c>
      <c r="AW66" s="8">
        <v>0.9</v>
      </c>
      <c r="AX66" s="8">
        <v>0.16</v>
      </c>
      <c r="AY66" s="8">
        <v>94.5</v>
      </c>
      <c r="AZ66" s="8">
        <v>27.4</v>
      </c>
      <c r="BA66" s="8">
        <v>0.00017</v>
      </c>
      <c r="BB66" s="8">
        <v>0.05</v>
      </c>
      <c r="BC66" s="8">
        <v>3</v>
      </c>
      <c r="BD66" s="8">
        <v>1</v>
      </c>
      <c r="BK66">
        <f t="shared" si="0"/>
        <v>11.675</v>
      </c>
      <c r="BL66">
        <f t="shared" si="1"/>
        <v>11.575</v>
      </c>
      <c r="BM66">
        <f t="shared" si="2"/>
        <v>9.775</v>
      </c>
      <c r="BN66">
        <f t="shared" si="3"/>
        <v>9.275</v>
      </c>
      <c r="BO66">
        <f t="shared" si="4"/>
        <v>6.625</v>
      </c>
      <c r="BP66">
        <f t="shared" si="5"/>
        <v>3.4</v>
      </c>
      <c r="BQ66">
        <f t="shared" si="6"/>
        <v>1.7</v>
      </c>
      <c r="BR66">
        <f t="shared" si="7"/>
        <v>0.975</v>
      </c>
      <c r="BS66">
        <f t="shared" si="8"/>
        <v>0.8250000000000001</v>
      </c>
      <c r="BT66">
        <f t="shared" si="9"/>
        <v>5.375</v>
      </c>
      <c r="BV66" s="26">
        <f t="shared" si="10"/>
        <v>11.675</v>
      </c>
      <c r="BW66" s="26">
        <f t="shared" si="11"/>
        <v>0.8250000000000001</v>
      </c>
      <c r="BX66" s="27">
        <f t="shared" si="12"/>
        <v>3.5375000000000005</v>
      </c>
      <c r="BY66"/>
      <c r="BZ66">
        <f t="shared" si="13"/>
        <v>1</v>
      </c>
      <c r="CA66">
        <f t="shared" si="14"/>
        <v>1</v>
      </c>
      <c r="CB66">
        <f t="shared" si="15"/>
        <v>1</v>
      </c>
      <c r="CC66">
        <f t="shared" si="16"/>
        <v>1</v>
      </c>
      <c r="CD66">
        <f t="shared" si="17"/>
        <v>1</v>
      </c>
      <c r="CE66">
        <f t="shared" si="18"/>
        <v>0</v>
      </c>
      <c r="CF66">
        <f t="shared" si="19"/>
        <v>0</v>
      </c>
      <c r="CG66">
        <f t="shared" si="20"/>
        <v>0</v>
      </c>
      <c r="CH66">
        <f t="shared" si="21"/>
        <v>0</v>
      </c>
      <c r="CI66">
        <f t="shared" si="22"/>
        <v>1</v>
      </c>
      <c r="CJ66" s="8">
        <f t="shared" si="23"/>
        <v>6</v>
      </c>
      <c r="CK66" s="8" t="s">
        <v>149</v>
      </c>
      <c r="CL66" s="9" t="s">
        <v>131</v>
      </c>
    </row>
    <row r="67" ht="12.75">
      <c r="F67" s="11" t="s">
        <v>51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785"/>
  <sheetViews>
    <sheetView workbookViewId="0" topLeftCell="K67">
      <selection activeCell="F1" sqref="F1:F16384"/>
    </sheetView>
  </sheetViews>
  <sheetFormatPr defaultColWidth="9.140625" defaultRowHeight="12.75"/>
  <cols>
    <col min="1" max="1" width="4.7109375" style="8" customWidth="1"/>
    <col min="2" max="2" width="11.140625" style="22" customWidth="1"/>
    <col min="3" max="3" width="5.00390625" style="8" customWidth="1"/>
    <col min="4" max="4" width="3.8515625" style="22" customWidth="1"/>
    <col min="5" max="5" width="8.8515625" style="8" customWidth="1"/>
    <col min="6" max="6" width="8.00390625" style="8" customWidth="1"/>
    <col min="7" max="7" width="4.8515625" style="8" customWidth="1"/>
    <col min="8" max="10" width="5.00390625" style="8" customWidth="1"/>
    <col min="11" max="11" width="7.140625" style="8" customWidth="1"/>
    <col min="12" max="12" width="9.00390625" style="8" customWidth="1"/>
    <col min="13" max="13" width="8.28125" style="8" customWidth="1"/>
    <col min="14" max="14" width="7.28125" style="12" customWidth="1"/>
    <col min="15" max="15" width="7.28125" style="8" customWidth="1"/>
    <col min="16" max="16" width="7.28125" style="12" customWidth="1"/>
    <col min="17" max="17" width="4.421875" style="8" customWidth="1"/>
    <col min="18" max="18" width="4.421875" style="12" customWidth="1"/>
    <col min="19" max="19" width="6.28125" style="8" customWidth="1"/>
    <col min="20" max="20" width="7.140625" style="24" customWidth="1"/>
    <col min="21" max="21" width="6.140625" style="8" customWidth="1"/>
    <col min="22" max="22" width="7.28125" style="8" customWidth="1"/>
    <col min="23" max="25" width="9.8515625" style="8" customWidth="1"/>
    <col min="26" max="26" width="6.421875" style="8" customWidth="1"/>
    <col min="27" max="28" width="6.57421875" style="8" customWidth="1"/>
    <col min="29" max="38" width="5.28125" style="8" customWidth="1"/>
    <col min="39" max="39" width="6.28125" style="8" customWidth="1"/>
    <col min="40" max="50" width="5.140625" style="8" customWidth="1"/>
    <col min="51" max="58" width="6.28125" style="8" customWidth="1"/>
    <col min="59" max="59" width="11.7109375" style="8" customWidth="1"/>
    <col min="60" max="60" width="8.00390625" style="0" customWidth="1"/>
    <col min="61" max="61" width="10.140625" style="0" customWidth="1"/>
    <col min="62" max="87" width="4.28125" style="8" customWidth="1"/>
    <col min="88" max="88" width="8.8515625" style="8" customWidth="1"/>
    <col min="89" max="89" width="11.140625" style="22" customWidth="1"/>
    <col min="90" max="90" width="8.8515625" style="8" customWidth="1"/>
    <col min="91" max="91" width="12.00390625" style="53" customWidth="1"/>
    <col min="92" max="101" width="4.140625" style="53" customWidth="1"/>
    <col min="102" max="102" width="8.8515625" style="53" customWidth="1"/>
    <col min="104" max="16384" width="8.8515625" style="53" customWidth="1"/>
  </cols>
  <sheetData>
    <row r="1" spans="1:122" s="68" customFormat="1" ht="12.75">
      <c r="A1" s="6"/>
      <c r="B1" s="13" t="s">
        <v>0</v>
      </c>
      <c r="C1" s="13" t="s">
        <v>1</v>
      </c>
      <c r="D1" s="7" t="s">
        <v>2</v>
      </c>
      <c r="E1" s="6" t="s">
        <v>3</v>
      </c>
      <c r="F1" s="6" t="s">
        <v>6</v>
      </c>
      <c r="G1" s="6" t="s">
        <v>7</v>
      </c>
      <c r="H1" s="6" t="s">
        <v>116</v>
      </c>
      <c r="I1" s="6" t="s">
        <v>17</v>
      </c>
      <c r="J1" s="6" t="s">
        <v>10</v>
      </c>
      <c r="K1" s="6" t="s">
        <v>18</v>
      </c>
      <c r="L1" s="6" t="s">
        <v>19</v>
      </c>
      <c r="M1" s="1" t="s">
        <v>159</v>
      </c>
      <c r="N1" s="14" t="s">
        <v>160</v>
      </c>
      <c r="O1" s="6" t="s">
        <v>20</v>
      </c>
      <c r="P1" s="14" t="s">
        <v>161</v>
      </c>
      <c r="Q1" s="15" t="s">
        <v>21</v>
      </c>
      <c r="R1" s="16" t="s">
        <v>162</v>
      </c>
      <c r="S1" s="15" t="s">
        <v>22</v>
      </c>
      <c r="T1" s="17" t="s">
        <v>163</v>
      </c>
      <c r="U1" s="15" t="s">
        <v>23</v>
      </c>
      <c r="V1" s="14" t="s">
        <v>164</v>
      </c>
      <c r="W1" s="18" t="s">
        <v>165</v>
      </c>
      <c r="X1" s="18" t="s">
        <v>166</v>
      </c>
      <c r="Y1" s="18" t="s">
        <v>167</v>
      </c>
      <c r="Z1" s="19" t="s">
        <v>162</v>
      </c>
      <c r="AA1" s="1"/>
      <c r="AB1" s="6"/>
      <c r="AC1" s="6" t="s">
        <v>24</v>
      </c>
      <c r="AD1" s="6" t="s">
        <v>25</v>
      </c>
      <c r="AE1" s="6" t="s">
        <v>26</v>
      </c>
      <c r="AF1" s="6" t="s">
        <v>27</v>
      </c>
      <c r="AG1" s="6" t="s">
        <v>28</v>
      </c>
      <c r="AH1" s="6" t="s">
        <v>29</v>
      </c>
      <c r="AI1" s="6" t="s">
        <v>30</v>
      </c>
      <c r="AJ1" s="6" t="s">
        <v>31</v>
      </c>
      <c r="AK1" s="6" t="s">
        <v>32</v>
      </c>
      <c r="AL1" s="6" t="s">
        <v>33</v>
      </c>
      <c r="AM1" s="6"/>
      <c r="AN1" s="6" t="s">
        <v>34</v>
      </c>
      <c r="AO1" s="6" t="s">
        <v>35</v>
      </c>
      <c r="AP1" s="6" t="s">
        <v>36</v>
      </c>
      <c r="AQ1" s="6" t="s">
        <v>37</v>
      </c>
      <c r="AR1" s="6" t="s">
        <v>38</v>
      </c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43</v>
      </c>
      <c r="AX1" s="6"/>
      <c r="AY1" s="6" t="s">
        <v>119</v>
      </c>
      <c r="AZ1" s="6" t="s">
        <v>120</v>
      </c>
      <c r="BA1" s="6" t="s">
        <v>121</v>
      </c>
      <c r="BB1" s="6" t="s">
        <v>122</v>
      </c>
      <c r="BC1" s="6" t="s">
        <v>123</v>
      </c>
      <c r="BD1" s="7" t="s">
        <v>124</v>
      </c>
      <c r="BE1" s="7" t="s">
        <v>125</v>
      </c>
      <c r="BF1" s="2" t="s">
        <v>4</v>
      </c>
      <c r="BG1" s="2" t="s">
        <v>5</v>
      </c>
      <c r="BH1" s="7" t="s">
        <v>168</v>
      </c>
      <c r="BI1" s="6"/>
      <c r="BJ1" s="20" t="s">
        <v>169</v>
      </c>
      <c r="BK1" s="20" t="s">
        <v>34</v>
      </c>
      <c r="BL1" s="20" t="s">
        <v>35</v>
      </c>
      <c r="BM1" s="20" t="s">
        <v>36</v>
      </c>
      <c r="BN1" s="20" t="s">
        <v>37</v>
      </c>
      <c r="BO1" s="20" t="s">
        <v>38</v>
      </c>
      <c r="BP1" s="20" t="s">
        <v>39</v>
      </c>
      <c r="BQ1" s="20" t="s">
        <v>40</v>
      </c>
      <c r="BR1" s="20" t="s">
        <v>41</v>
      </c>
      <c r="BS1" s="20" t="s">
        <v>42</v>
      </c>
      <c r="BT1" s="20" t="s">
        <v>43</v>
      </c>
      <c r="BU1" s="6"/>
      <c r="BV1" s="1" t="s">
        <v>170</v>
      </c>
      <c r="BW1" s="1" t="s">
        <v>171</v>
      </c>
      <c r="BX1" s="21" t="s">
        <v>172</v>
      </c>
      <c r="BY1" s="1"/>
      <c r="BZ1" s="1">
        <v>1</v>
      </c>
      <c r="CA1" s="1">
        <v>2</v>
      </c>
      <c r="CB1" s="1">
        <v>3</v>
      </c>
      <c r="CC1" s="1">
        <v>4</v>
      </c>
      <c r="CD1" s="1">
        <v>5</v>
      </c>
      <c r="CE1" s="1">
        <v>6</v>
      </c>
      <c r="CF1" s="1">
        <v>7</v>
      </c>
      <c r="CG1" s="1">
        <v>8</v>
      </c>
      <c r="CH1" s="1">
        <v>9</v>
      </c>
      <c r="CI1" s="1">
        <v>10</v>
      </c>
      <c r="CJ1" s="15" t="s">
        <v>283</v>
      </c>
      <c r="CK1" s="13" t="s">
        <v>0</v>
      </c>
      <c r="CL1" s="6" t="s">
        <v>3</v>
      </c>
      <c r="CM1" s="163" t="s">
        <v>464</v>
      </c>
      <c r="CN1" s="69">
        <v>1</v>
      </c>
      <c r="CO1" s="6">
        <v>2</v>
      </c>
      <c r="CP1" s="6">
        <v>3</v>
      </c>
      <c r="CQ1" s="6">
        <v>4</v>
      </c>
      <c r="CR1" s="6">
        <v>5</v>
      </c>
      <c r="CS1" s="6">
        <v>6</v>
      </c>
      <c r="CT1" s="6">
        <v>7</v>
      </c>
      <c r="CU1" s="6">
        <v>8</v>
      </c>
      <c r="CV1" s="6">
        <v>9</v>
      </c>
      <c r="CW1" s="6">
        <v>10</v>
      </c>
      <c r="CX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</row>
    <row r="2" spans="1:122" s="69" customFormat="1" ht="12.75">
      <c r="A2" s="8">
        <v>1</v>
      </c>
      <c r="B2" s="22" t="s">
        <v>173</v>
      </c>
      <c r="C2" s="22" t="s">
        <v>174</v>
      </c>
      <c r="D2" s="9" t="s">
        <v>175</v>
      </c>
      <c r="E2" s="8" t="s">
        <v>129</v>
      </c>
      <c r="F2" s="8">
        <v>5.3</v>
      </c>
      <c r="G2" s="8">
        <v>1.2</v>
      </c>
      <c r="H2" s="8">
        <v>32</v>
      </c>
      <c r="I2" s="8">
        <v>1169</v>
      </c>
      <c r="J2" s="8">
        <v>92</v>
      </c>
      <c r="K2" s="201">
        <v>22.4</v>
      </c>
      <c r="L2" s="8">
        <v>8.5</v>
      </c>
      <c r="M2" s="23">
        <f>(K2-F2)/F2</f>
        <v>3.226415094339622</v>
      </c>
      <c r="N2" s="12"/>
      <c r="O2" s="8">
        <v>82.5</v>
      </c>
      <c r="P2" s="12"/>
      <c r="Q2" s="8">
        <v>9</v>
      </c>
      <c r="R2" s="12"/>
      <c r="S2" s="8">
        <v>26.2</v>
      </c>
      <c r="T2" s="24"/>
      <c r="U2" s="8">
        <v>20.4</v>
      </c>
      <c r="V2" s="8"/>
      <c r="W2" s="25" t="s">
        <v>176</v>
      </c>
      <c r="X2" s="8"/>
      <c r="Y2" s="8"/>
      <c r="Z2" s="8"/>
      <c r="AA2" s="8"/>
      <c r="AB2" s="8"/>
      <c r="AC2" s="8">
        <v>83</v>
      </c>
      <c r="AD2" s="8">
        <v>22</v>
      </c>
      <c r="AE2" s="8">
        <v>3</v>
      </c>
      <c r="AF2" s="8">
        <v>105</v>
      </c>
      <c r="AG2" s="8">
        <v>310</v>
      </c>
      <c r="AH2" s="8">
        <v>332</v>
      </c>
      <c r="AI2" s="8">
        <v>545</v>
      </c>
      <c r="AJ2" s="8">
        <v>726</v>
      </c>
      <c r="AK2" s="8">
        <v>896</v>
      </c>
      <c r="AL2" s="8">
        <v>389</v>
      </c>
      <c r="AM2" s="8"/>
      <c r="AN2" s="8">
        <v>4</v>
      </c>
      <c r="AO2" s="8">
        <v>0.2</v>
      </c>
      <c r="AP2" s="8">
        <v>0.1</v>
      </c>
      <c r="AQ2" s="8">
        <v>1.9</v>
      </c>
      <c r="AR2" s="8">
        <v>18.9</v>
      </c>
      <c r="AS2" s="8">
        <v>20.6</v>
      </c>
      <c r="AT2" s="8">
        <v>45.3</v>
      </c>
      <c r="AU2" s="8">
        <v>70.3</v>
      </c>
      <c r="AV2" s="8">
        <v>82.5</v>
      </c>
      <c r="AW2" s="8">
        <v>27.4</v>
      </c>
      <c r="AX2" s="8"/>
      <c r="AY2" s="8">
        <v>0.56</v>
      </c>
      <c r="AZ2" s="8">
        <v>268.3</v>
      </c>
      <c r="BA2" s="8">
        <v>3.8</v>
      </c>
      <c r="BB2" s="8">
        <v>0</v>
      </c>
      <c r="BC2" s="8">
        <v>0.05</v>
      </c>
      <c r="BD2" s="8">
        <v>7</v>
      </c>
      <c r="BE2" s="8">
        <v>0</v>
      </c>
      <c r="BF2" s="8" t="s">
        <v>48</v>
      </c>
      <c r="BG2" s="9" t="s">
        <v>177</v>
      </c>
      <c r="BH2" s="8">
        <v>0.9</v>
      </c>
      <c r="BI2" s="8"/>
      <c r="BJ2" s="8"/>
      <c r="BK2">
        <f aca="true" t="shared" si="0" ref="BK2:BK7">(AW2+2*AN2+AO2)/4</f>
        <v>8.9</v>
      </c>
      <c r="BL2">
        <f aca="true" t="shared" si="1" ref="BL2:BS7">(AN2+2*AO2+AP2)/4</f>
        <v>1.125</v>
      </c>
      <c r="BM2">
        <f t="shared" si="1"/>
        <v>0.575</v>
      </c>
      <c r="BN2">
        <f t="shared" si="1"/>
        <v>5.699999999999999</v>
      </c>
      <c r="BO2">
        <f t="shared" si="1"/>
        <v>15.075</v>
      </c>
      <c r="BP2">
        <f t="shared" si="1"/>
        <v>26.35</v>
      </c>
      <c r="BQ2">
        <f t="shared" si="1"/>
        <v>45.375</v>
      </c>
      <c r="BR2">
        <f t="shared" si="1"/>
        <v>67.1</v>
      </c>
      <c r="BS2">
        <f t="shared" si="1"/>
        <v>65.675</v>
      </c>
      <c r="BT2">
        <f aca="true" t="shared" si="2" ref="BT2:BT7">(AV2+2*AW2+AN2)/4</f>
        <v>35.325</v>
      </c>
      <c r="BU2" s="8"/>
      <c r="BV2" s="26">
        <f aca="true" t="shared" si="3" ref="BV2:BV7">MAX(BK2:BT2)</f>
        <v>67.1</v>
      </c>
      <c r="BW2" s="26">
        <f aca="true" t="shared" si="4" ref="BW2:BW7">MIN(BK2:BT2)</f>
        <v>0.575</v>
      </c>
      <c r="BX2" s="27">
        <f aca="true" t="shared" si="5" ref="BX2:BX7">(BV2-BW2)/4+BW2</f>
        <v>17.206249999999997</v>
      </c>
      <c r="BY2"/>
      <c r="BZ2">
        <f aca="true" t="shared" si="6" ref="BZ2:CI7">IF(BK2&gt;$BX2,1,0)</f>
        <v>0</v>
      </c>
      <c r="CA2">
        <f t="shared" si="6"/>
        <v>0</v>
      </c>
      <c r="CB2">
        <f t="shared" si="6"/>
        <v>0</v>
      </c>
      <c r="CC2">
        <f t="shared" si="6"/>
        <v>0</v>
      </c>
      <c r="CD2">
        <f t="shared" si="6"/>
        <v>0</v>
      </c>
      <c r="CE2">
        <f t="shared" si="6"/>
        <v>1</v>
      </c>
      <c r="CF2">
        <f t="shared" si="6"/>
        <v>1</v>
      </c>
      <c r="CG2">
        <f t="shared" si="6"/>
        <v>1</v>
      </c>
      <c r="CH2">
        <f t="shared" si="6"/>
        <v>1</v>
      </c>
      <c r="CI2">
        <f t="shared" si="6"/>
        <v>1</v>
      </c>
      <c r="CJ2" s="8">
        <f>SUM(BZ2:CI2)</f>
        <v>5</v>
      </c>
      <c r="CK2" s="22" t="s">
        <v>173</v>
      </c>
      <c r="CL2" s="8" t="s">
        <v>129</v>
      </c>
      <c r="CM2" s="53"/>
      <c r="CN2" s="53">
        <v>0</v>
      </c>
      <c r="CO2" s="8">
        <v>0</v>
      </c>
      <c r="CP2" s="8">
        <v>0</v>
      </c>
      <c r="CQ2" s="8">
        <v>0</v>
      </c>
      <c r="CR2" s="8">
        <v>0</v>
      </c>
      <c r="CS2" s="8">
        <v>1</v>
      </c>
      <c r="CT2" s="8">
        <v>1</v>
      </c>
      <c r="CU2" s="8">
        <v>1</v>
      </c>
      <c r="CV2" s="8">
        <v>1</v>
      </c>
      <c r="CW2" s="8">
        <v>1</v>
      </c>
      <c r="CX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</row>
    <row r="3" spans="1:101" ht="12.75">
      <c r="A3" s="8">
        <v>1</v>
      </c>
      <c r="B3" s="22" t="s">
        <v>173</v>
      </c>
      <c r="C3" s="22" t="s">
        <v>174</v>
      </c>
      <c r="D3" s="9" t="s">
        <v>178</v>
      </c>
      <c r="E3" s="8" t="s">
        <v>129</v>
      </c>
      <c r="F3" s="8">
        <v>6</v>
      </c>
      <c r="G3" s="8">
        <v>2.4</v>
      </c>
      <c r="H3" s="8">
        <v>33</v>
      </c>
      <c r="I3" s="8">
        <v>1349</v>
      </c>
      <c r="J3" s="8">
        <v>108</v>
      </c>
      <c r="K3" s="201">
        <v>22.5</v>
      </c>
      <c r="L3" s="8">
        <v>8</v>
      </c>
      <c r="M3" s="23">
        <f>(K3-F3)/F3</f>
        <v>2.75</v>
      </c>
      <c r="O3" s="8">
        <v>66.9</v>
      </c>
      <c r="Q3" s="8">
        <v>9</v>
      </c>
      <c r="S3" s="8">
        <v>24.7</v>
      </c>
      <c r="U3" s="8">
        <v>19.5</v>
      </c>
      <c r="AC3" s="8">
        <v>144</v>
      </c>
      <c r="AD3" s="8">
        <v>57</v>
      </c>
      <c r="AE3" s="8">
        <v>13</v>
      </c>
      <c r="AF3" s="8">
        <v>83</v>
      </c>
      <c r="AG3" s="8">
        <v>218</v>
      </c>
      <c r="AH3" s="8">
        <v>225</v>
      </c>
      <c r="AI3" s="8">
        <v>305</v>
      </c>
      <c r="AJ3" s="8">
        <v>467</v>
      </c>
      <c r="AK3" s="8">
        <v>649</v>
      </c>
      <c r="AL3" s="8">
        <v>410</v>
      </c>
      <c r="AN3" s="8">
        <v>11.1</v>
      </c>
      <c r="AO3" s="8">
        <v>3.1</v>
      </c>
      <c r="AP3" s="8">
        <v>0.3</v>
      </c>
      <c r="AQ3" s="8">
        <v>7.6</v>
      </c>
      <c r="AR3" s="8">
        <v>18</v>
      </c>
      <c r="AS3" s="8">
        <v>14.5</v>
      </c>
      <c r="AT3" s="8">
        <v>25.9</v>
      </c>
      <c r="AU3" s="8">
        <v>47.6</v>
      </c>
      <c r="AV3" s="8">
        <v>66.9</v>
      </c>
      <c r="AW3" s="8">
        <v>40</v>
      </c>
      <c r="AY3" s="8">
        <v>0.49</v>
      </c>
      <c r="AZ3" s="8">
        <v>283.4</v>
      </c>
      <c r="BA3" s="8">
        <v>4.1</v>
      </c>
      <c r="BB3" s="8">
        <v>0</v>
      </c>
      <c r="BC3" s="8">
        <v>0.05</v>
      </c>
      <c r="BD3" s="8">
        <v>8</v>
      </c>
      <c r="BE3" s="8">
        <v>0</v>
      </c>
      <c r="BF3" s="8" t="s">
        <v>48</v>
      </c>
      <c r="BG3" s="9" t="s">
        <v>177</v>
      </c>
      <c r="BH3" s="8">
        <v>0.9</v>
      </c>
      <c r="BI3" s="8"/>
      <c r="BK3">
        <f t="shared" si="0"/>
        <v>16.325</v>
      </c>
      <c r="BL3">
        <f t="shared" si="1"/>
        <v>4.4</v>
      </c>
      <c r="BM3">
        <f t="shared" si="1"/>
        <v>2.825</v>
      </c>
      <c r="BN3">
        <f t="shared" si="1"/>
        <v>8.375</v>
      </c>
      <c r="BO3">
        <f t="shared" si="1"/>
        <v>14.525</v>
      </c>
      <c r="BP3">
        <f t="shared" si="1"/>
        <v>18.225</v>
      </c>
      <c r="BQ3">
        <f t="shared" si="1"/>
        <v>28.475</v>
      </c>
      <c r="BR3">
        <f t="shared" si="1"/>
        <v>47</v>
      </c>
      <c r="BS3">
        <f t="shared" si="1"/>
        <v>55.35</v>
      </c>
      <c r="BT3">
        <f t="shared" si="2"/>
        <v>39.5</v>
      </c>
      <c r="BV3" s="26">
        <f t="shared" si="3"/>
        <v>55.35</v>
      </c>
      <c r="BW3" s="26">
        <f t="shared" si="4"/>
        <v>2.825</v>
      </c>
      <c r="BX3" s="27">
        <f t="shared" si="5"/>
        <v>15.95625</v>
      </c>
      <c r="BY3"/>
      <c r="BZ3">
        <f t="shared" si="6"/>
        <v>1</v>
      </c>
      <c r="CA3">
        <f t="shared" si="6"/>
        <v>0</v>
      </c>
      <c r="CB3">
        <f t="shared" si="6"/>
        <v>0</v>
      </c>
      <c r="CC3">
        <f t="shared" si="6"/>
        <v>0</v>
      </c>
      <c r="CD3">
        <f t="shared" si="6"/>
        <v>0</v>
      </c>
      <c r="CE3">
        <f t="shared" si="6"/>
        <v>1</v>
      </c>
      <c r="CF3">
        <f t="shared" si="6"/>
        <v>1</v>
      </c>
      <c r="CG3">
        <f t="shared" si="6"/>
        <v>1</v>
      </c>
      <c r="CH3">
        <f t="shared" si="6"/>
        <v>1</v>
      </c>
      <c r="CI3">
        <f t="shared" si="6"/>
        <v>1</v>
      </c>
      <c r="CJ3" s="8">
        <f aca="true" t="shared" si="7" ref="CJ3:CJ66">SUM(BZ3:CI3)</f>
        <v>6</v>
      </c>
      <c r="CK3" s="22" t="s">
        <v>173</v>
      </c>
      <c r="CL3" s="8" t="s">
        <v>129</v>
      </c>
      <c r="CN3" s="53">
        <v>1</v>
      </c>
      <c r="CO3" s="8">
        <v>0</v>
      </c>
      <c r="CP3" s="8">
        <v>0</v>
      </c>
      <c r="CQ3" s="8">
        <v>0</v>
      </c>
      <c r="CR3" s="8">
        <v>0</v>
      </c>
      <c r="CS3" s="8">
        <v>1</v>
      </c>
      <c r="CT3" s="8">
        <v>1</v>
      </c>
      <c r="CU3" s="8">
        <v>1</v>
      </c>
      <c r="CV3" s="8">
        <v>1</v>
      </c>
      <c r="CW3" s="8">
        <v>1</v>
      </c>
    </row>
    <row r="4" spans="1:101" ht="12.75">
      <c r="A4" s="8">
        <v>1</v>
      </c>
      <c r="B4" s="22" t="s">
        <v>173</v>
      </c>
      <c r="C4" s="22" t="s">
        <v>174</v>
      </c>
      <c r="D4" s="9" t="s">
        <v>179</v>
      </c>
      <c r="E4" s="8" t="s">
        <v>129</v>
      </c>
      <c r="F4" s="8">
        <v>8.5</v>
      </c>
      <c r="G4" s="8">
        <v>3.5</v>
      </c>
      <c r="H4" s="8">
        <v>32</v>
      </c>
      <c r="I4" s="8">
        <v>1130</v>
      </c>
      <c r="J4" s="8">
        <v>95</v>
      </c>
      <c r="K4" s="201">
        <v>21</v>
      </c>
      <c r="L4" s="8">
        <v>8.4</v>
      </c>
      <c r="M4" s="23">
        <f>(K4-F4)/F4</f>
        <v>1.4705882352941178</v>
      </c>
      <c r="O4" s="8">
        <v>69</v>
      </c>
      <c r="Q4" s="8">
        <v>9</v>
      </c>
      <c r="S4" s="8">
        <v>26.5</v>
      </c>
      <c r="U4" s="8">
        <v>21</v>
      </c>
      <c r="AC4" s="8">
        <v>131</v>
      </c>
      <c r="AD4" s="8">
        <v>38</v>
      </c>
      <c r="AE4" s="8">
        <v>9</v>
      </c>
      <c r="AF4" s="8">
        <v>96</v>
      </c>
      <c r="AG4" s="8">
        <v>278</v>
      </c>
      <c r="AH4" s="8">
        <v>269</v>
      </c>
      <c r="AI4" s="8">
        <v>461</v>
      </c>
      <c r="AJ4" s="8">
        <v>728</v>
      </c>
      <c r="AK4" s="8">
        <v>896</v>
      </c>
      <c r="AL4" s="8">
        <v>446</v>
      </c>
      <c r="AN4" s="8">
        <v>6.8</v>
      </c>
      <c r="AO4" s="8">
        <v>0.4</v>
      </c>
      <c r="AP4" s="8">
        <v>0.1</v>
      </c>
      <c r="AQ4" s="8">
        <v>4.3</v>
      </c>
      <c r="AR4" s="8">
        <v>14.9</v>
      </c>
      <c r="AS4" s="8">
        <v>8.9</v>
      </c>
      <c r="AT4" s="8">
        <v>32.5</v>
      </c>
      <c r="AU4" s="8">
        <v>57.3</v>
      </c>
      <c r="AV4" s="8">
        <v>69</v>
      </c>
      <c r="AW4" s="8">
        <v>30</v>
      </c>
      <c r="AY4" s="8">
        <v>0.56</v>
      </c>
      <c r="AZ4" s="8">
        <v>276.3</v>
      </c>
      <c r="BA4" s="8">
        <v>3.9</v>
      </c>
      <c r="BB4" s="8">
        <v>0</v>
      </c>
      <c r="BC4" s="8">
        <v>0.05</v>
      </c>
      <c r="BD4" s="8">
        <v>8</v>
      </c>
      <c r="BE4" s="8">
        <v>0</v>
      </c>
      <c r="BF4" s="8" t="s">
        <v>48</v>
      </c>
      <c r="BG4" s="9" t="s">
        <v>177</v>
      </c>
      <c r="BH4" s="8">
        <v>0.9</v>
      </c>
      <c r="BI4" s="8"/>
      <c r="BK4">
        <f t="shared" si="0"/>
        <v>11</v>
      </c>
      <c r="BL4">
        <f t="shared" si="1"/>
        <v>1.9249999999999998</v>
      </c>
      <c r="BM4">
        <f t="shared" si="1"/>
        <v>1.225</v>
      </c>
      <c r="BN4">
        <f t="shared" si="1"/>
        <v>5.9</v>
      </c>
      <c r="BO4">
        <f t="shared" si="1"/>
        <v>10.75</v>
      </c>
      <c r="BP4">
        <f t="shared" si="1"/>
        <v>16.3</v>
      </c>
      <c r="BQ4">
        <f t="shared" si="1"/>
        <v>32.8</v>
      </c>
      <c r="BR4">
        <f t="shared" si="1"/>
        <v>54.025</v>
      </c>
      <c r="BS4">
        <f t="shared" si="1"/>
        <v>56.325</v>
      </c>
      <c r="BT4">
        <f t="shared" si="2"/>
        <v>33.95</v>
      </c>
      <c r="BV4" s="26">
        <f t="shared" si="3"/>
        <v>56.325</v>
      </c>
      <c r="BW4" s="26">
        <f t="shared" si="4"/>
        <v>1.225</v>
      </c>
      <c r="BX4" s="27">
        <f t="shared" si="5"/>
        <v>15</v>
      </c>
      <c r="BY4"/>
      <c r="BZ4">
        <f t="shared" si="6"/>
        <v>0</v>
      </c>
      <c r="CA4">
        <f t="shared" si="6"/>
        <v>0</v>
      </c>
      <c r="CB4">
        <f t="shared" si="6"/>
        <v>0</v>
      </c>
      <c r="CC4">
        <f t="shared" si="6"/>
        <v>0</v>
      </c>
      <c r="CD4">
        <f t="shared" si="6"/>
        <v>0</v>
      </c>
      <c r="CE4">
        <f t="shared" si="6"/>
        <v>1</v>
      </c>
      <c r="CF4">
        <f t="shared" si="6"/>
        <v>1</v>
      </c>
      <c r="CG4">
        <f t="shared" si="6"/>
        <v>1</v>
      </c>
      <c r="CH4">
        <f t="shared" si="6"/>
        <v>1</v>
      </c>
      <c r="CI4">
        <f t="shared" si="6"/>
        <v>1</v>
      </c>
      <c r="CJ4" s="8">
        <f t="shared" si="7"/>
        <v>5</v>
      </c>
      <c r="CK4" s="22" t="s">
        <v>173</v>
      </c>
      <c r="CL4" s="8" t="s">
        <v>129</v>
      </c>
      <c r="CN4" s="53">
        <v>0</v>
      </c>
      <c r="CO4" s="8">
        <v>0</v>
      </c>
      <c r="CP4" s="8">
        <v>0</v>
      </c>
      <c r="CQ4" s="8">
        <v>0</v>
      </c>
      <c r="CR4" s="8">
        <v>0</v>
      </c>
      <c r="CS4" s="8">
        <v>1</v>
      </c>
      <c r="CT4" s="8">
        <v>1</v>
      </c>
      <c r="CU4" s="8">
        <v>1</v>
      </c>
      <c r="CV4" s="8">
        <v>1</v>
      </c>
      <c r="CW4" s="8">
        <v>1</v>
      </c>
    </row>
    <row r="5" spans="1:101" ht="12.75">
      <c r="A5" s="8">
        <v>1</v>
      </c>
      <c r="B5" s="22" t="s">
        <v>180</v>
      </c>
      <c r="C5" s="22" t="s">
        <v>181</v>
      </c>
      <c r="D5" s="9" t="s">
        <v>175</v>
      </c>
      <c r="E5" s="8" t="s">
        <v>182</v>
      </c>
      <c r="F5" s="8">
        <v>5.3</v>
      </c>
      <c r="G5" s="8">
        <v>1.2</v>
      </c>
      <c r="H5" s="8">
        <v>33</v>
      </c>
      <c r="I5" s="8">
        <v>878</v>
      </c>
      <c r="J5" s="8">
        <v>89</v>
      </c>
      <c r="K5" s="201">
        <v>23</v>
      </c>
      <c r="L5" s="8">
        <v>13</v>
      </c>
      <c r="N5" s="28">
        <f>(K5-K4)/K4</f>
        <v>0.09523809523809523</v>
      </c>
      <c r="O5" s="8">
        <v>70.4</v>
      </c>
      <c r="P5" s="28">
        <f>(O5-O4)/O4</f>
        <v>0.02028985507246385</v>
      </c>
      <c r="Q5" s="8">
        <v>10</v>
      </c>
      <c r="R5" s="12">
        <v>1</v>
      </c>
      <c r="S5" s="8">
        <v>25.2</v>
      </c>
      <c r="T5" s="29">
        <f>(S5-S4)/S4</f>
        <v>-0.04905660377358493</v>
      </c>
      <c r="U5" s="8">
        <v>21</v>
      </c>
      <c r="V5" s="28">
        <f>(U5-U4)/U4</f>
        <v>0</v>
      </c>
      <c r="W5" s="30" t="s">
        <v>183</v>
      </c>
      <c r="X5" s="30" t="s">
        <v>183</v>
      </c>
      <c r="Y5" s="30" t="s">
        <v>183</v>
      </c>
      <c r="Z5" s="8">
        <v>0</v>
      </c>
      <c r="AC5" s="8">
        <v>232</v>
      </c>
      <c r="AD5" s="8">
        <v>133</v>
      </c>
      <c r="AE5" s="8">
        <v>23</v>
      </c>
      <c r="AF5" s="8">
        <v>13</v>
      </c>
      <c r="AG5" s="8">
        <v>65</v>
      </c>
      <c r="AH5" s="8">
        <v>153</v>
      </c>
      <c r="AI5" s="8">
        <v>228</v>
      </c>
      <c r="AJ5" s="8">
        <v>443</v>
      </c>
      <c r="AK5" s="8">
        <v>559</v>
      </c>
      <c r="AL5" s="8">
        <v>640</v>
      </c>
      <c r="AN5" s="8">
        <v>21.5</v>
      </c>
      <c r="AO5" s="8">
        <v>7.8</v>
      </c>
      <c r="AP5" s="8">
        <v>0.8</v>
      </c>
      <c r="AQ5" s="8">
        <v>0.4</v>
      </c>
      <c r="AR5" s="8">
        <v>6</v>
      </c>
      <c r="AS5" s="8">
        <v>14.3</v>
      </c>
      <c r="AT5" s="8">
        <v>14.2</v>
      </c>
      <c r="AU5" s="8">
        <v>50.9</v>
      </c>
      <c r="AV5" s="8">
        <v>65.7</v>
      </c>
      <c r="AW5" s="8">
        <v>70.4</v>
      </c>
      <c r="AY5" s="8">
        <v>0.58</v>
      </c>
      <c r="AZ5" s="8">
        <v>308.1</v>
      </c>
      <c r="BA5" s="8">
        <v>4.3</v>
      </c>
      <c r="BB5" s="8">
        <v>0</v>
      </c>
      <c r="BC5" s="8">
        <v>0.05</v>
      </c>
      <c r="BD5" s="8">
        <v>9</v>
      </c>
      <c r="BE5" s="8">
        <v>0</v>
      </c>
      <c r="BF5" s="8" t="s">
        <v>48</v>
      </c>
      <c r="BG5" s="9" t="s">
        <v>177</v>
      </c>
      <c r="BH5" s="8">
        <v>0.9</v>
      </c>
      <c r="BI5" s="8"/>
      <c r="BK5">
        <f t="shared" si="0"/>
        <v>30.3</v>
      </c>
      <c r="BL5">
        <f t="shared" si="1"/>
        <v>9.475</v>
      </c>
      <c r="BM5">
        <f t="shared" si="1"/>
        <v>2.45</v>
      </c>
      <c r="BN5">
        <f t="shared" si="1"/>
        <v>1.9</v>
      </c>
      <c r="BO5">
        <f t="shared" si="1"/>
        <v>6.675000000000001</v>
      </c>
      <c r="BP5">
        <f t="shared" si="1"/>
        <v>12.2</v>
      </c>
      <c r="BQ5">
        <f t="shared" si="1"/>
        <v>23.4</v>
      </c>
      <c r="BR5">
        <f t="shared" si="1"/>
        <v>45.425</v>
      </c>
      <c r="BS5">
        <f t="shared" si="1"/>
        <v>63.175000000000004</v>
      </c>
      <c r="BT5">
        <f t="shared" si="2"/>
        <v>57</v>
      </c>
      <c r="BV5" s="26">
        <f t="shared" si="3"/>
        <v>63.175000000000004</v>
      </c>
      <c r="BW5" s="26">
        <f t="shared" si="4"/>
        <v>1.9</v>
      </c>
      <c r="BX5" s="27">
        <f t="shared" si="5"/>
        <v>17.21875</v>
      </c>
      <c r="BY5"/>
      <c r="BZ5">
        <f t="shared" si="6"/>
        <v>1</v>
      </c>
      <c r="CA5">
        <f t="shared" si="6"/>
        <v>0</v>
      </c>
      <c r="CB5">
        <f t="shared" si="6"/>
        <v>0</v>
      </c>
      <c r="CC5">
        <f t="shared" si="6"/>
        <v>0</v>
      </c>
      <c r="CD5">
        <f t="shared" si="6"/>
        <v>0</v>
      </c>
      <c r="CE5">
        <f t="shared" si="6"/>
        <v>0</v>
      </c>
      <c r="CF5">
        <f t="shared" si="6"/>
        <v>1</v>
      </c>
      <c r="CG5">
        <f t="shared" si="6"/>
        <v>1</v>
      </c>
      <c r="CH5">
        <f t="shared" si="6"/>
        <v>1</v>
      </c>
      <c r="CI5">
        <f t="shared" si="6"/>
        <v>1</v>
      </c>
      <c r="CJ5" s="8">
        <f t="shared" si="7"/>
        <v>5</v>
      </c>
      <c r="CK5" s="22" t="s">
        <v>180</v>
      </c>
      <c r="CL5" s="8" t="s">
        <v>182</v>
      </c>
      <c r="CN5" s="159">
        <v>1</v>
      </c>
      <c r="CO5" s="8">
        <v>0</v>
      </c>
      <c r="CP5" s="8">
        <v>0</v>
      </c>
      <c r="CQ5" s="8">
        <v>0</v>
      </c>
      <c r="CR5" s="8">
        <v>0</v>
      </c>
      <c r="CS5" s="8">
        <v>0</v>
      </c>
      <c r="CT5" s="158">
        <v>1</v>
      </c>
      <c r="CU5" s="158">
        <v>1</v>
      </c>
      <c r="CV5" s="158">
        <v>1</v>
      </c>
      <c r="CW5" s="158">
        <v>1</v>
      </c>
    </row>
    <row r="6" spans="1:101" ht="12.75">
      <c r="A6" s="8">
        <v>1</v>
      </c>
      <c r="B6" s="22" t="s">
        <v>180</v>
      </c>
      <c r="C6" s="22" t="s">
        <v>181</v>
      </c>
      <c r="D6" s="9" t="s">
        <v>179</v>
      </c>
      <c r="E6" s="8" t="s">
        <v>184</v>
      </c>
      <c r="F6" s="8">
        <v>8.5</v>
      </c>
      <c r="G6" s="8">
        <v>3.5</v>
      </c>
      <c r="H6" s="8">
        <v>33</v>
      </c>
      <c r="I6" s="8">
        <v>673</v>
      </c>
      <c r="J6" s="8">
        <v>73</v>
      </c>
      <c r="K6" s="201">
        <v>21.2</v>
      </c>
      <c r="L6" s="8">
        <v>8.7</v>
      </c>
      <c r="N6" s="28">
        <f>(K6-K4)/K4</f>
        <v>0.00952380952380949</v>
      </c>
      <c r="O6" s="8">
        <v>43.7</v>
      </c>
      <c r="P6" s="28">
        <f>(O6-O4)/O4</f>
        <v>-0.36666666666666664</v>
      </c>
      <c r="Q6" s="8">
        <v>9</v>
      </c>
      <c r="R6" s="12">
        <v>0</v>
      </c>
      <c r="S6" s="8">
        <v>20.4</v>
      </c>
      <c r="T6" s="29">
        <f>(S6-S4)/S4</f>
        <v>-0.23018867924528308</v>
      </c>
      <c r="U6" s="8">
        <v>17.9</v>
      </c>
      <c r="V6" s="28">
        <f>(U6-U4)/U4</f>
        <v>-0.14761904761904768</v>
      </c>
      <c r="W6" s="31" t="s">
        <v>185</v>
      </c>
      <c r="X6" s="31" t="s">
        <v>185</v>
      </c>
      <c r="Y6" s="31" t="s">
        <v>185</v>
      </c>
      <c r="Z6" s="8">
        <v>0</v>
      </c>
      <c r="AC6" s="8">
        <v>306</v>
      </c>
      <c r="AD6" s="8">
        <v>312</v>
      </c>
      <c r="AE6" s="8">
        <v>90</v>
      </c>
      <c r="AF6" s="8">
        <v>0</v>
      </c>
      <c r="AG6" s="8">
        <v>10</v>
      </c>
      <c r="AH6" s="8">
        <v>46</v>
      </c>
      <c r="AI6" s="8">
        <v>133</v>
      </c>
      <c r="AJ6" s="8">
        <v>271</v>
      </c>
      <c r="AK6" s="8">
        <v>353</v>
      </c>
      <c r="AL6" s="8">
        <v>389</v>
      </c>
      <c r="AN6" s="8">
        <v>33.5</v>
      </c>
      <c r="AO6" s="8">
        <v>36.4</v>
      </c>
      <c r="AP6" s="8">
        <v>3.6</v>
      </c>
      <c r="AQ6" s="8">
        <v>0</v>
      </c>
      <c r="AR6" s="8">
        <v>0</v>
      </c>
      <c r="AS6" s="8">
        <v>0.9</v>
      </c>
      <c r="AT6" s="8">
        <v>9.2</v>
      </c>
      <c r="AU6" s="8">
        <v>24</v>
      </c>
      <c r="AV6" s="8">
        <v>43.7</v>
      </c>
      <c r="AW6" s="8">
        <v>41.5</v>
      </c>
      <c r="AY6" s="8">
        <v>0.53</v>
      </c>
      <c r="AZ6" s="8">
        <v>339.4</v>
      </c>
      <c r="BA6" s="8">
        <v>5.9</v>
      </c>
      <c r="BB6" s="8">
        <v>0</v>
      </c>
      <c r="BC6" s="8">
        <v>0.05</v>
      </c>
      <c r="BD6" s="8">
        <v>9</v>
      </c>
      <c r="BE6" s="8">
        <v>0</v>
      </c>
      <c r="BF6" s="8" t="s">
        <v>48</v>
      </c>
      <c r="BG6" s="9" t="s">
        <v>177</v>
      </c>
      <c r="BH6" s="8">
        <v>0.9</v>
      </c>
      <c r="BI6" s="8"/>
      <c r="BK6">
        <f t="shared" si="0"/>
        <v>36.225</v>
      </c>
      <c r="BL6">
        <f t="shared" si="1"/>
        <v>27.474999999999998</v>
      </c>
      <c r="BM6">
        <f t="shared" si="1"/>
        <v>10.9</v>
      </c>
      <c r="BN6">
        <f t="shared" si="1"/>
        <v>0.9</v>
      </c>
      <c r="BO6">
        <f t="shared" si="1"/>
        <v>0.225</v>
      </c>
      <c r="BP6">
        <f t="shared" si="1"/>
        <v>2.75</v>
      </c>
      <c r="BQ6">
        <f t="shared" si="1"/>
        <v>10.825</v>
      </c>
      <c r="BR6">
        <f t="shared" si="1"/>
        <v>25.225</v>
      </c>
      <c r="BS6">
        <f t="shared" si="1"/>
        <v>38.225</v>
      </c>
      <c r="BT6">
        <f t="shared" si="2"/>
        <v>40.05</v>
      </c>
      <c r="BV6" s="26">
        <f t="shared" si="3"/>
        <v>40.05</v>
      </c>
      <c r="BW6" s="26">
        <f t="shared" si="4"/>
        <v>0.225</v>
      </c>
      <c r="BX6" s="27">
        <f t="shared" si="5"/>
        <v>10.181249999999999</v>
      </c>
      <c r="BY6"/>
      <c r="BZ6">
        <f t="shared" si="6"/>
        <v>1</v>
      </c>
      <c r="CA6">
        <f t="shared" si="6"/>
        <v>1</v>
      </c>
      <c r="CB6">
        <f t="shared" si="6"/>
        <v>1</v>
      </c>
      <c r="CC6">
        <f t="shared" si="6"/>
        <v>0</v>
      </c>
      <c r="CD6">
        <f t="shared" si="6"/>
        <v>0</v>
      </c>
      <c r="CE6">
        <f t="shared" si="6"/>
        <v>0</v>
      </c>
      <c r="CF6">
        <f t="shared" si="6"/>
        <v>1</v>
      </c>
      <c r="CG6">
        <f t="shared" si="6"/>
        <v>1</v>
      </c>
      <c r="CH6">
        <f t="shared" si="6"/>
        <v>1</v>
      </c>
      <c r="CI6">
        <f t="shared" si="6"/>
        <v>1</v>
      </c>
      <c r="CJ6" s="8">
        <f t="shared" si="7"/>
        <v>7</v>
      </c>
      <c r="CK6" s="22" t="s">
        <v>180</v>
      </c>
      <c r="CL6" s="8" t="s">
        <v>184</v>
      </c>
      <c r="CN6" s="159">
        <v>1</v>
      </c>
      <c r="CO6" s="158">
        <v>1</v>
      </c>
      <c r="CP6" s="158">
        <v>1</v>
      </c>
      <c r="CQ6" s="8">
        <v>0</v>
      </c>
      <c r="CR6" s="8">
        <v>0</v>
      </c>
      <c r="CS6" s="8">
        <v>0</v>
      </c>
      <c r="CT6" s="158">
        <v>1</v>
      </c>
      <c r="CU6" s="158">
        <v>1</v>
      </c>
      <c r="CV6" s="158">
        <v>1</v>
      </c>
      <c r="CW6" s="158">
        <v>1</v>
      </c>
    </row>
    <row r="7" spans="1:101" ht="12.75">
      <c r="A7" s="8">
        <v>1</v>
      </c>
      <c r="B7" s="22" t="s">
        <v>180</v>
      </c>
      <c r="C7" s="22" t="s">
        <v>181</v>
      </c>
      <c r="D7" s="9" t="s">
        <v>178</v>
      </c>
      <c r="E7" s="8" t="s">
        <v>186</v>
      </c>
      <c r="F7" s="8">
        <v>6</v>
      </c>
      <c r="G7" s="8">
        <v>2.4</v>
      </c>
      <c r="H7" s="8">
        <v>30</v>
      </c>
      <c r="I7" s="8">
        <v>370</v>
      </c>
      <c r="J7" s="8">
        <v>53</v>
      </c>
      <c r="K7" s="201">
        <v>14</v>
      </c>
      <c r="L7" s="8">
        <v>6.9</v>
      </c>
      <c r="N7" s="28">
        <f>(K7-K4)/K4</f>
        <v>-0.3333333333333333</v>
      </c>
      <c r="O7" s="8">
        <v>31.7</v>
      </c>
      <c r="P7" s="28">
        <f>(O7-O4)/O4</f>
        <v>-0.5405797101449274</v>
      </c>
      <c r="Q7" s="8">
        <v>1</v>
      </c>
      <c r="R7" s="12">
        <v>2</v>
      </c>
      <c r="S7" s="8">
        <v>22.6</v>
      </c>
      <c r="T7" s="29">
        <f>(S7-S4)/S4</f>
        <v>-0.14716981132075466</v>
      </c>
      <c r="U7" s="8">
        <v>17.1</v>
      </c>
      <c r="V7" s="28">
        <f>(U7-U4)/U4</f>
        <v>-0.18571428571428564</v>
      </c>
      <c r="W7" s="32" t="s">
        <v>187</v>
      </c>
      <c r="X7" s="32" t="s">
        <v>187</v>
      </c>
      <c r="Y7" s="32" t="s">
        <v>187</v>
      </c>
      <c r="Z7" s="8" t="s">
        <v>73</v>
      </c>
      <c r="AC7" s="8">
        <v>182</v>
      </c>
      <c r="AD7" s="8">
        <v>126</v>
      </c>
      <c r="AE7" s="8">
        <v>34</v>
      </c>
      <c r="AF7" s="8">
        <v>25</v>
      </c>
      <c r="AG7" s="8">
        <v>23</v>
      </c>
      <c r="AH7" s="8">
        <v>21</v>
      </c>
      <c r="AI7" s="8">
        <v>45</v>
      </c>
      <c r="AJ7" s="8">
        <v>71</v>
      </c>
      <c r="AK7" s="8">
        <v>97</v>
      </c>
      <c r="AL7" s="8">
        <v>88</v>
      </c>
      <c r="AN7" s="8">
        <v>31.7</v>
      </c>
      <c r="AO7" s="8">
        <v>16.1</v>
      </c>
      <c r="AP7" s="8">
        <v>0.3</v>
      </c>
      <c r="AQ7" s="8">
        <v>2.3</v>
      </c>
      <c r="AR7" s="8">
        <v>2.6</v>
      </c>
      <c r="AS7" s="8">
        <v>0.8</v>
      </c>
      <c r="AT7" s="8">
        <v>5.3</v>
      </c>
      <c r="AU7" s="8">
        <v>7.9</v>
      </c>
      <c r="AV7" s="8">
        <v>10.9</v>
      </c>
      <c r="AW7" s="8">
        <v>7.8</v>
      </c>
      <c r="AY7" s="8">
        <v>0.47</v>
      </c>
      <c r="AZ7" s="8">
        <v>0</v>
      </c>
      <c r="BA7" s="8">
        <v>8.4</v>
      </c>
      <c r="BB7" s="8">
        <v>0</v>
      </c>
      <c r="BC7" s="8">
        <v>0.05</v>
      </c>
      <c r="BD7" s="8">
        <v>0</v>
      </c>
      <c r="BE7" s="8">
        <v>0</v>
      </c>
      <c r="BF7" s="8" t="s">
        <v>48</v>
      </c>
      <c r="BG7" s="9" t="s">
        <v>177</v>
      </c>
      <c r="BH7" s="8">
        <v>0.9</v>
      </c>
      <c r="BI7" s="8"/>
      <c r="BK7">
        <f t="shared" si="0"/>
        <v>21.825000000000003</v>
      </c>
      <c r="BL7">
        <f t="shared" si="1"/>
        <v>16.05</v>
      </c>
      <c r="BM7">
        <f t="shared" si="1"/>
        <v>4.750000000000001</v>
      </c>
      <c r="BN7">
        <f t="shared" si="1"/>
        <v>1.875</v>
      </c>
      <c r="BO7">
        <f t="shared" si="1"/>
        <v>2.075</v>
      </c>
      <c r="BP7">
        <f t="shared" si="1"/>
        <v>2.375</v>
      </c>
      <c r="BQ7">
        <f t="shared" si="1"/>
        <v>4.825</v>
      </c>
      <c r="BR7">
        <f t="shared" si="1"/>
        <v>8</v>
      </c>
      <c r="BS7">
        <f t="shared" si="1"/>
        <v>9.375</v>
      </c>
      <c r="BT7">
        <f t="shared" si="2"/>
        <v>14.55</v>
      </c>
      <c r="BV7" s="26">
        <f t="shared" si="3"/>
        <v>21.825000000000003</v>
      </c>
      <c r="BW7" s="26">
        <f t="shared" si="4"/>
        <v>1.875</v>
      </c>
      <c r="BX7" s="27">
        <f t="shared" si="5"/>
        <v>6.862500000000001</v>
      </c>
      <c r="BY7"/>
      <c r="BZ7">
        <f t="shared" si="6"/>
        <v>1</v>
      </c>
      <c r="CA7">
        <f t="shared" si="6"/>
        <v>1</v>
      </c>
      <c r="CB7">
        <f t="shared" si="6"/>
        <v>0</v>
      </c>
      <c r="CC7">
        <f t="shared" si="6"/>
        <v>0</v>
      </c>
      <c r="CD7">
        <f t="shared" si="6"/>
        <v>0</v>
      </c>
      <c r="CE7">
        <f t="shared" si="6"/>
        <v>0</v>
      </c>
      <c r="CF7">
        <f t="shared" si="6"/>
        <v>0</v>
      </c>
      <c r="CG7">
        <f t="shared" si="6"/>
        <v>1</v>
      </c>
      <c r="CH7">
        <f t="shared" si="6"/>
        <v>1</v>
      </c>
      <c r="CI7">
        <f t="shared" si="6"/>
        <v>1</v>
      </c>
      <c r="CJ7" s="8">
        <f t="shared" si="7"/>
        <v>5</v>
      </c>
      <c r="CK7" s="22" t="s">
        <v>180</v>
      </c>
      <c r="CL7" s="8" t="s">
        <v>186</v>
      </c>
      <c r="CN7" s="159">
        <v>1</v>
      </c>
      <c r="CO7" s="158">
        <v>1</v>
      </c>
      <c r="CP7" s="8">
        <v>0</v>
      </c>
      <c r="CQ7" s="8">
        <v>0</v>
      </c>
      <c r="CR7" s="8">
        <v>0</v>
      </c>
      <c r="CS7" s="8">
        <v>0</v>
      </c>
      <c r="CT7" s="8">
        <v>0</v>
      </c>
      <c r="CU7" s="158">
        <v>1</v>
      </c>
      <c r="CV7" s="158">
        <v>1</v>
      </c>
      <c r="CW7" s="158">
        <v>1</v>
      </c>
    </row>
    <row r="8" spans="1:101" ht="12.75">
      <c r="A8" s="33"/>
      <c r="B8" s="34"/>
      <c r="C8" s="34"/>
      <c r="D8" s="35"/>
      <c r="E8" s="33"/>
      <c r="F8" s="36">
        <f>AVERAGE(F3:F7)</f>
        <v>6.859999999999999</v>
      </c>
      <c r="G8" s="33"/>
      <c r="H8" s="33"/>
      <c r="I8" s="33"/>
      <c r="J8" s="33"/>
      <c r="K8" s="33"/>
      <c r="L8" s="33"/>
      <c r="M8" s="33"/>
      <c r="N8" s="36"/>
      <c r="O8" s="33"/>
      <c r="P8" s="36"/>
      <c r="Q8" s="33"/>
      <c r="R8" s="36"/>
      <c r="S8" s="33"/>
      <c r="T8" s="37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8" t="s">
        <v>51</v>
      </c>
      <c r="CK8" s="34"/>
      <c r="CL8" s="33"/>
      <c r="CN8" s="33"/>
      <c r="CO8" s="33"/>
      <c r="CP8" s="33"/>
      <c r="CQ8" s="33"/>
      <c r="CR8" s="33"/>
      <c r="CS8" s="33"/>
      <c r="CT8" s="33"/>
      <c r="CU8" s="33"/>
      <c r="CV8" s="33"/>
      <c r="CW8" s="33"/>
    </row>
    <row r="9" spans="3:101" ht="12.75">
      <c r="C9" s="22"/>
      <c r="D9" s="9"/>
      <c r="BH9" s="8"/>
      <c r="BI9" s="8"/>
      <c r="CJ9" s="8" t="s">
        <v>51</v>
      </c>
      <c r="CO9" s="8"/>
      <c r="CP9" s="8"/>
      <c r="CQ9" s="8"/>
      <c r="CR9" s="8"/>
      <c r="CS9" s="8"/>
      <c r="CT9" s="8"/>
      <c r="CU9" s="8"/>
      <c r="CV9" s="8"/>
      <c r="CW9" s="8"/>
    </row>
    <row r="10" spans="1:101" ht="12.75">
      <c r="A10" s="8">
        <v>2</v>
      </c>
      <c r="B10" s="22" t="s">
        <v>188</v>
      </c>
      <c r="C10" s="22" t="s">
        <v>174</v>
      </c>
      <c r="D10" s="9" t="s">
        <v>189</v>
      </c>
      <c r="E10" s="8" t="s">
        <v>129</v>
      </c>
      <c r="F10" s="8">
        <v>17.4</v>
      </c>
      <c r="G10" s="8">
        <v>3.6</v>
      </c>
      <c r="H10" s="8">
        <v>38</v>
      </c>
      <c r="I10" s="8">
        <v>2195</v>
      </c>
      <c r="J10" s="8">
        <v>135</v>
      </c>
      <c r="K10" s="8">
        <v>30.8</v>
      </c>
      <c r="L10" s="8">
        <v>10.4</v>
      </c>
      <c r="M10" s="23">
        <f>(K10-F10)/F10</f>
        <v>0.7701149425287358</v>
      </c>
      <c r="O10" s="8">
        <v>60.9</v>
      </c>
      <c r="Q10" s="8">
        <v>10</v>
      </c>
      <c r="S10" s="8">
        <v>15.8</v>
      </c>
      <c r="U10" s="8">
        <v>13</v>
      </c>
      <c r="AC10" s="8">
        <v>705</v>
      </c>
      <c r="AD10" s="8">
        <v>492</v>
      </c>
      <c r="AE10" s="8">
        <v>294</v>
      </c>
      <c r="AF10" s="8">
        <v>167</v>
      </c>
      <c r="AG10" s="8">
        <v>157</v>
      </c>
      <c r="AH10" s="8">
        <v>276</v>
      </c>
      <c r="AI10" s="8">
        <v>346</v>
      </c>
      <c r="AJ10" s="8">
        <v>422</v>
      </c>
      <c r="AK10" s="8">
        <v>615</v>
      </c>
      <c r="AL10" s="8">
        <v>837</v>
      </c>
      <c r="AN10" s="8">
        <v>49.4</v>
      </c>
      <c r="AO10" s="8">
        <v>37.7</v>
      </c>
      <c r="AP10" s="8">
        <v>17</v>
      </c>
      <c r="AQ10" s="8">
        <v>11</v>
      </c>
      <c r="AR10" s="8">
        <v>9.3</v>
      </c>
      <c r="AS10" s="8">
        <v>13</v>
      </c>
      <c r="AT10" s="8">
        <v>19.3</v>
      </c>
      <c r="AU10" s="8">
        <v>27.6</v>
      </c>
      <c r="AV10" s="8">
        <v>50.8</v>
      </c>
      <c r="AW10" s="8">
        <v>60.9</v>
      </c>
      <c r="AY10" s="8">
        <v>0.35</v>
      </c>
      <c r="AZ10" s="8">
        <v>342</v>
      </c>
      <c r="BA10" s="8">
        <v>4.6</v>
      </c>
      <c r="BB10" s="8">
        <v>0</v>
      </c>
      <c r="BC10" s="8">
        <v>0.05</v>
      </c>
      <c r="BD10" s="8">
        <v>9</v>
      </c>
      <c r="BE10" s="8">
        <v>0</v>
      </c>
      <c r="BF10" s="8" t="s">
        <v>48</v>
      </c>
      <c r="BG10" s="8" t="s">
        <v>190</v>
      </c>
      <c r="BH10" s="8">
        <v>1.1</v>
      </c>
      <c r="BI10" s="8"/>
      <c r="BK10">
        <f aca="true" t="shared" si="8" ref="BK10:BK15">(AW10+2*AN10+AO10)/4</f>
        <v>49.349999999999994</v>
      </c>
      <c r="BL10">
        <f aca="true" t="shared" si="9" ref="BL10:BS15">(AN10+2*AO10+AP10)/4</f>
        <v>35.45</v>
      </c>
      <c r="BM10">
        <f t="shared" si="9"/>
        <v>20.675</v>
      </c>
      <c r="BN10">
        <f t="shared" si="9"/>
        <v>12.075</v>
      </c>
      <c r="BO10">
        <f t="shared" si="9"/>
        <v>10.65</v>
      </c>
      <c r="BP10">
        <f t="shared" si="9"/>
        <v>13.649999999999999</v>
      </c>
      <c r="BQ10">
        <f t="shared" si="9"/>
        <v>19.8</v>
      </c>
      <c r="BR10">
        <f t="shared" si="9"/>
        <v>31.325</v>
      </c>
      <c r="BS10">
        <f t="shared" si="9"/>
        <v>47.525</v>
      </c>
      <c r="BT10">
        <f aca="true" t="shared" si="10" ref="BT10:BT15">(AV10+2*AW10+AN10)/4</f>
        <v>55.5</v>
      </c>
      <c r="BV10" s="26">
        <f aca="true" t="shared" si="11" ref="BV10:BV15">MAX(BK10:BT10)</f>
        <v>55.5</v>
      </c>
      <c r="BW10" s="26">
        <f aca="true" t="shared" si="12" ref="BW10:BW15">MIN(BK10:BT10)</f>
        <v>10.65</v>
      </c>
      <c r="BX10" s="27">
        <f aca="true" t="shared" si="13" ref="BX10:BX15">(BV10-BW10)/4+BW10</f>
        <v>21.8625</v>
      </c>
      <c r="BY10"/>
      <c r="BZ10">
        <f aca="true" t="shared" si="14" ref="BZ10:CI15">IF(BK10&gt;$BX10,1,0)</f>
        <v>1</v>
      </c>
      <c r="CA10">
        <f t="shared" si="14"/>
        <v>1</v>
      </c>
      <c r="CB10">
        <f t="shared" si="14"/>
        <v>0</v>
      </c>
      <c r="CC10">
        <f t="shared" si="14"/>
        <v>0</v>
      </c>
      <c r="CD10">
        <f t="shared" si="14"/>
        <v>0</v>
      </c>
      <c r="CE10">
        <f t="shared" si="14"/>
        <v>0</v>
      </c>
      <c r="CF10">
        <f t="shared" si="14"/>
        <v>0</v>
      </c>
      <c r="CG10">
        <f t="shared" si="14"/>
        <v>1</v>
      </c>
      <c r="CH10">
        <f t="shared" si="14"/>
        <v>1</v>
      </c>
      <c r="CI10">
        <f t="shared" si="14"/>
        <v>1</v>
      </c>
      <c r="CJ10" s="8">
        <f t="shared" si="7"/>
        <v>5</v>
      </c>
      <c r="CK10" s="22" t="s">
        <v>188</v>
      </c>
      <c r="CL10" s="8" t="s">
        <v>129</v>
      </c>
      <c r="CN10" s="53">
        <v>1</v>
      </c>
      <c r="CO10" s="8">
        <v>1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1</v>
      </c>
      <c r="CV10" s="8">
        <v>1</v>
      </c>
      <c r="CW10" s="53">
        <v>1</v>
      </c>
    </row>
    <row r="11" spans="1:101" ht="12.75">
      <c r="A11" s="8">
        <v>2</v>
      </c>
      <c r="B11" s="22" t="s">
        <v>188</v>
      </c>
      <c r="C11" s="22" t="s">
        <v>174</v>
      </c>
      <c r="D11" s="9" t="s">
        <v>191</v>
      </c>
      <c r="E11" s="8" t="s">
        <v>129</v>
      </c>
      <c r="F11" s="8">
        <v>19.5</v>
      </c>
      <c r="G11" s="8">
        <v>3.9</v>
      </c>
      <c r="H11" s="8">
        <v>49</v>
      </c>
      <c r="I11" s="8">
        <v>2173</v>
      </c>
      <c r="J11" s="8">
        <v>130</v>
      </c>
      <c r="K11" s="8">
        <v>24.2</v>
      </c>
      <c r="L11" s="8">
        <v>8.8</v>
      </c>
      <c r="M11" s="23">
        <f>(K11-F11)/F11</f>
        <v>0.241025641025641</v>
      </c>
      <c r="O11" s="8">
        <v>53.7</v>
      </c>
      <c r="Q11" s="8">
        <v>10</v>
      </c>
      <c r="S11" s="8">
        <v>16.8</v>
      </c>
      <c r="U11" s="8">
        <v>13</v>
      </c>
      <c r="AC11" s="8">
        <v>440</v>
      </c>
      <c r="AD11" s="8">
        <v>290</v>
      </c>
      <c r="AE11" s="8">
        <v>138</v>
      </c>
      <c r="AF11" s="8">
        <v>132</v>
      </c>
      <c r="AG11" s="8">
        <v>191</v>
      </c>
      <c r="AH11" s="8">
        <v>354</v>
      </c>
      <c r="AI11" s="8">
        <v>482</v>
      </c>
      <c r="AJ11" s="8">
        <v>584</v>
      </c>
      <c r="AK11" s="8">
        <v>637</v>
      </c>
      <c r="AL11" s="8">
        <v>814</v>
      </c>
      <c r="AN11" s="8">
        <v>23.4</v>
      </c>
      <c r="AO11" s="8">
        <v>11.7</v>
      </c>
      <c r="AP11" s="8">
        <v>5.8</v>
      </c>
      <c r="AQ11" s="8">
        <v>7.6</v>
      </c>
      <c r="AR11" s="8">
        <v>5.6</v>
      </c>
      <c r="AS11" s="8">
        <v>15.7</v>
      </c>
      <c r="AT11" s="8">
        <v>28.8</v>
      </c>
      <c r="AU11" s="8">
        <v>37.3</v>
      </c>
      <c r="AV11" s="8">
        <v>40</v>
      </c>
      <c r="AW11" s="8">
        <v>53.7</v>
      </c>
      <c r="AY11" s="8">
        <v>0.39</v>
      </c>
      <c r="AZ11" s="8">
        <v>305.9</v>
      </c>
      <c r="BA11" s="8">
        <v>4.6</v>
      </c>
      <c r="BB11" s="8">
        <v>0</v>
      </c>
      <c r="BC11" s="8">
        <v>0.05</v>
      </c>
      <c r="BD11" s="8">
        <v>8</v>
      </c>
      <c r="BE11" s="8">
        <v>0</v>
      </c>
      <c r="BF11" s="8" t="s">
        <v>48</v>
      </c>
      <c r="BG11" s="8" t="s">
        <v>190</v>
      </c>
      <c r="BH11" s="8">
        <v>1.1</v>
      </c>
      <c r="BI11" s="8"/>
      <c r="BK11">
        <f t="shared" si="8"/>
        <v>28.05</v>
      </c>
      <c r="BL11">
        <f t="shared" si="9"/>
        <v>13.149999999999999</v>
      </c>
      <c r="BM11">
        <f t="shared" si="9"/>
        <v>7.725</v>
      </c>
      <c r="BN11">
        <f t="shared" si="9"/>
        <v>6.65</v>
      </c>
      <c r="BO11">
        <f t="shared" si="9"/>
        <v>8.625</v>
      </c>
      <c r="BP11">
        <f t="shared" si="9"/>
        <v>16.45</v>
      </c>
      <c r="BQ11">
        <f t="shared" si="9"/>
        <v>27.65</v>
      </c>
      <c r="BR11">
        <f t="shared" si="9"/>
        <v>35.849999999999994</v>
      </c>
      <c r="BS11">
        <f t="shared" si="9"/>
        <v>42.75</v>
      </c>
      <c r="BT11">
        <f t="shared" si="10"/>
        <v>42.7</v>
      </c>
      <c r="BV11" s="26">
        <f t="shared" si="11"/>
        <v>42.75</v>
      </c>
      <c r="BW11" s="26">
        <f t="shared" si="12"/>
        <v>6.65</v>
      </c>
      <c r="BX11" s="27">
        <f t="shared" si="13"/>
        <v>15.675</v>
      </c>
      <c r="BY11"/>
      <c r="BZ11">
        <f t="shared" si="14"/>
        <v>1</v>
      </c>
      <c r="CA11">
        <f t="shared" si="14"/>
        <v>0</v>
      </c>
      <c r="CB11">
        <f t="shared" si="14"/>
        <v>0</v>
      </c>
      <c r="CC11">
        <f t="shared" si="14"/>
        <v>0</v>
      </c>
      <c r="CD11">
        <f t="shared" si="14"/>
        <v>0</v>
      </c>
      <c r="CE11">
        <f t="shared" si="14"/>
        <v>1</v>
      </c>
      <c r="CF11">
        <f t="shared" si="14"/>
        <v>1</v>
      </c>
      <c r="CG11">
        <f t="shared" si="14"/>
        <v>1</v>
      </c>
      <c r="CH11">
        <f t="shared" si="14"/>
        <v>1</v>
      </c>
      <c r="CI11">
        <f t="shared" si="14"/>
        <v>1</v>
      </c>
      <c r="CJ11" s="8">
        <f t="shared" si="7"/>
        <v>6</v>
      </c>
      <c r="CK11" s="22" t="s">
        <v>188</v>
      </c>
      <c r="CL11" s="8" t="s">
        <v>129</v>
      </c>
      <c r="CN11" s="53">
        <v>1</v>
      </c>
      <c r="CO11" s="8">
        <v>0</v>
      </c>
      <c r="CP11" s="8">
        <v>0</v>
      </c>
      <c r="CQ11" s="8">
        <v>0</v>
      </c>
      <c r="CR11" s="8">
        <v>0</v>
      </c>
      <c r="CS11" s="8">
        <v>1</v>
      </c>
      <c r="CT11" s="8">
        <v>1</v>
      </c>
      <c r="CU11" s="8">
        <v>1</v>
      </c>
      <c r="CV11" s="8">
        <v>1</v>
      </c>
      <c r="CW11" s="53">
        <v>1</v>
      </c>
    </row>
    <row r="12" spans="1:101" ht="12.75">
      <c r="A12" s="8">
        <v>2</v>
      </c>
      <c r="B12" s="22" t="s">
        <v>192</v>
      </c>
      <c r="C12" s="22" t="s">
        <v>174</v>
      </c>
      <c r="D12" s="9" t="s">
        <v>193</v>
      </c>
      <c r="E12" s="8" t="s">
        <v>129</v>
      </c>
      <c r="F12" s="8">
        <v>15.2</v>
      </c>
      <c r="G12" s="8">
        <v>3.4</v>
      </c>
      <c r="H12" s="8">
        <v>32</v>
      </c>
      <c r="I12" s="8">
        <v>1356</v>
      </c>
      <c r="J12" s="8">
        <v>104</v>
      </c>
      <c r="K12" s="8">
        <v>24.3</v>
      </c>
      <c r="L12" s="8">
        <v>8.4</v>
      </c>
      <c r="M12" s="23">
        <f>(K12-F12)/F12</f>
        <v>0.5986842105263159</v>
      </c>
      <c r="O12" s="8">
        <v>46.5</v>
      </c>
      <c r="Q12" s="8">
        <v>10</v>
      </c>
      <c r="S12" s="8">
        <v>14.5</v>
      </c>
      <c r="U12" s="8">
        <v>12.4</v>
      </c>
      <c r="AC12" s="8">
        <v>398</v>
      </c>
      <c r="AD12" s="8">
        <v>214</v>
      </c>
      <c r="AE12" s="8">
        <v>124</v>
      </c>
      <c r="AF12" s="8">
        <v>97</v>
      </c>
      <c r="AG12" s="8">
        <v>146</v>
      </c>
      <c r="AH12" s="8">
        <v>228</v>
      </c>
      <c r="AI12" s="8">
        <v>319</v>
      </c>
      <c r="AJ12" s="8">
        <v>305</v>
      </c>
      <c r="AK12" s="8">
        <v>446</v>
      </c>
      <c r="AL12" s="8">
        <v>499</v>
      </c>
      <c r="AN12" s="8">
        <v>32.6</v>
      </c>
      <c r="AO12" s="8">
        <v>13.5</v>
      </c>
      <c r="AP12" s="8">
        <v>4.9</v>
      </c>
      <c r="AQ12" s="8">
        <v>6.8</v>
      </c>
      <c r="AR12" s="8">
        <v>11.2</v>
      </c>
      <c r="AS12" s="8">
        <v>13.8</v>
      </c>
      <c r="AT12" s="8">
        <v>32.4</v>
      </c>
      <c r="AU12" s="8">
        <v>21.9</v>
      </c>
      <c r="AV12" s="8">
        <v>41.7</v>
      </c>
      <c r="AW12" s="8">
        <v>46.5</v>
      </c>
      <c r="AY12" s="8">
        <v>0.33</v>
      </c>
      <c r="AZ12" s="8">
        <v>316.4</v>
      </c>
      <c r="BA12" s="8">
        <v>6.2</v>
      </c>
      <c r="BB12" s="8">
        <v>0</v>
      </c>
      <c r="BC12" s="8">
        <v>0.05</v>
      </c>
      <c r="BD12" s="8">
        <v>9</v>
      </c>
      <c r="BE12" s="8">
        <v>0</v>
      </c>
      <c r="BF12" s="8" t="s">
        <v>48</v>
      </c>
      <c r="BG12" s="8" t="s">
        <v>190</v>
      </c>
      <c r="BH12" s="8">
        <v>1.1</v>
      </c>
      <c r="BI12" s="8"/>
      <c r="BK12">
        <f t="shared" si="8"/>
        <v>31.3</v>
      </c>
      <c r="BL12">
        <f t="shared" si="9"/>
        <v>16.125</v>
      </c>
      <c r="BM12">
        <f t="shared" si="9"/>
        <v>7.525</v>
      </c>
      <c r="BN12">
        <f t="shared" si="9"/>
        <v>7.425</v>
      </c>
      <c r="BO12">
        <f t="shared" si="9"/>
        <v>10.75</v>
      </c>
      <c r="BP12">
        <f t="shared" si="9"/>
        <v>17.799999999999997</v>
      </c>
      <c r="BQ12">
        <f t="shared" si="9"/>
        <v>25.125</v>
      </c>
      <c r="BR12">
        <f t="shared" si="9"/>
        <v>29.474999999999998</v>
      </c>
      <c r="BS12">
        <f t="shared" si="9"/>
        <v>37.95</v>
      </c>
      <c r="BT12">
        <f t="shared" si="10"/>
        <v>41.824999999999996</v>
      </c>
      <c r="BV12" s="26">
        <f t="shared" si="11"/>
        <v>41.824999999999996</v>
      </c>
      <c r="BW12" s="26">
        <f t="shared" si="12"/>
        <v>7.425</v>
      </c>
      <c r="BX12" s="27">
        <f t="shared" si="13"/>
        <v>16.025</v>
      </c>
      <c r="BY12"/>
      <c r="BZ12">
        <f t="shared" si="14"/>
        <v>1</v>
      </c>
      <c r="CA12">
        <f t="shared" si="14"/>
        <v>1</v>
      </c>
      <c r="CB12">
        <f t="shared" si="14"/>
        <v>0</v>
      </c>
      <c r="CC12">
        <f t="shared" si="14"/>
        <v>0</v>
      </c>
      <c r="CD12">
        <f t="shared" si="14"/>
        <v>0</v>
      </c>
      <c r="CE12">
        <f t="shared" si="14"/>
        <v>1</v>
      </c>
      <c r="CF12">
        <f t="shared" si="14"/>
        <v>1</v>
      </c>
      <c r="CG12">
        <f t="shared" si="14"/>
        <v>1</v>
      </c>
      <c r="CH12">
        <f t="shared" si="14"/>
        <v>1</v>
      </c>
      <c r="CI12">
        <f t="shared" si="14"/>
        <v>1</v>
      </c>
      <c r="CJ12" s="8">
        <f t="shared" si="7"/>
        <v>7</v>
      </c>
      <c r="CK12" s="22" t="s">
        <v>192</v>
      </c>
      <c r="CL12" s="8" t="s">
        <v>129</v>
      </c>
      <c r="CN12" s="53">
        <v>1</v>
      </c>
      <c r="CO12" s="8">
        <v>1</v>
      </c>
      <c r="CP12" s="8">
        <v>0</v>
      </c>
      <c r="CQ12" s="8">
        <v>0</v>
      </c>
      <c r="CR12" s="8">
        <v>0</v>
      </c>
      <c r="CS12" s="8">
        <v>1</v>
      </c>
      <c r="CT12" s="8">
        <v>1</v>
      </c>
      <c r="CU12" s="8">
        <v>1</v>
      </c>
      <c r="CV12" s="8">
        <v>1</v>
      </c>
      <c r="CW12" s="53">
        <v>1</v>
      </c>
    </row>
    <row r="13" spans="1:101" ht="12.75">
      <c r="A13" s="8">
        <v>2</v>
      </c>
      <c r="B13" s="22" t="s">
        <v>194</v>
      </c>
      <c r="C13" s="22" t="s">
        <v>181</v>
      </c>
      <c r="D13" s="9" t="s">
        <v>193</v>
      </c>
      <c r="E13" s="8" t="s">
        <v>182</v>
      </c>
      <c r="F13" s="8">
        <v>15.2</v>
      </c>
      <c r="G13" s="8">
        <v>3.4</v>
      </c>
      <c r="H13" s="8">
        <v>32</v>
      </c>
      <c r="I13" s="8">
        <v>1191</v>
      </c>
      <c r="J13" s="8">
        <v>82</v>
      </c>
      <c r="K13" s="8">
        <v>35.2</v>
      </c>
      <c r="L13" s="8">
        <v>10.7</v>
      </c>
      <c r="N13" s="28">
        <f>(K13-K12)/K12</f>
        <v>0.44855967078189307</v>
      </c>
      <c r="O13" s="8">
        <v>98.1</v>
      </c>
      <c r="P13" s="28">
        <f>(O13-O12)/O12</f>
        <v>1.1096774193548387</v>
      </c>
      <c r="Q13" s="8">
        <v>9</v>
      </c>
      <c r="R13" s="12">
        <v>0</v>
      </c>
      <c r="S13" s="8">
        <v>20.8</v>
      </c>
      <c r="T13" s="29">
        <f>(S13-S12)/S12</f>
        <v>0.4344827586206897</v>
      </c>
      <c r="U13" s="8">
        <v>17.8</v>
      </c>
      <c r="V13" s="28">
        <f>(U13-U12)/U12</f>
        <v>0.43548387096774194</v>
      </c>
      <c r="W13" s="38" t="s">
        <v>195</v>
      </c>
      <c r="X13" s="38" t="s">
        <v>195</v>
      </c>
      <c r="Y13" s="38" t="s">
        <v>195</v>
      </c>
      <c r="Z13" s="8">
        <v>0</v>
      </c>
      <c r="AC13" s="8">
        <v>342</v>
      </c>
      <c r="AD13" s="8">
        <v>178</v>
      </c>
      <c r="AE13" s="8">
        <v>74</v>
      </c>
      <c r="AF13" s="8">
        <v>34</v>
      </c>
      <c r="AG13" s="8">
        <v>41</v>
      </c>
      <c r="AH13" s="8">
        <v>140</v>
      </c>
      <c r="AI13" s="8">
        <v>222</v>
      </c>
      <c r="AJ13" s="8">
        <v>371</v>
      </c>
      <c r="AK13" s="8">
        <v>529</v>
      </c>
      <c r="AL13" s="8">
        <v>453</v>
      </c>
      <c r="AN13" s="8">
        <v>44.8</v>
      </c>
      <c r="AO13" s="8">
        <v>20.3</v>
      </c>
      <c r="AP13" s="8">
        <v>4.4</v>
      </c>
      <c r="AQ13" s="8">
        <v>2.4</v>
      </c>
      <c r="AR13" s="8">
        <v>5.7</v>
      </c>
      <c r="AS13" s="8">
        <v>13.8</v>
      </c>
      <c r="AT13" s="8">
        <v>37.4</v>
      </c>
      <c r="AU13" s="8">
        <v>64.5</v>
      </c>
      <c r="AV13" s="8">
        <v>98.1</v>
      </c>
      <c r="AW13" s="8">
        <v>80.2</v>
      </c>
      <c r="AY13" s="8">
        <v>0.52</v>
      </c>
      <c r="AZ13" s="8">
        <v>315.6</v>
      </c>
      <c r="BA13" s="8">
        <v>4.3</v>
      </c>
      <c r="BB13" s="8">
        <v>0</v>
      </c>
      <c r="BC13" s="8">
        <v>0.05</v>
      </c>
      <c r="BD13" s="8">
        <v>9</v>
      </c>
      <c r="BE13" s="8">
        <v>0</v>
      </c>
      <c r="BF13" s="8" t="s">
        <v>48</v>
      </c>
      <c r="BG13" s="8" t="s">
        <v>190</v>
      </c>
      <c r="BH13" s="8">
        <v>1.1</v>
      </c>
      <c r="BI13" s="8"/>
      <c r="BK13">
        <f t="shared" si="8"/>
        <v>47.525000000000006</v>
      </c>
      <c r="BL13">
        <f t="shared" si="9"/>
        <v>22.450000000000003</v>
      </c>
      <c r="BM13">
        <f t="shared" si="9"/>
        <v>7.875</v>
      </c>
      <c r="BN13">
        <f t="shared" si="9"/>
        <v>3.7249999999999996</v>
      </c>
      <c r="BO13">
        <f t="shared" si="9"/>
        <v>6.9</v>
      </c>
      <c r="BP13">
        <f t="shared" si="9"/>
        <v>17.675</v>
      </c>
      <c r="BQ13">
        <f t="shared" si="9"/>
        <v>38.275</v>
      </c>
      <c r="BR13">
        <f t="shared" si="9"/>
        <v>66.125</v>
      </c>
      <c r="BS13">
        <f t="shared" si="9"/>
        <v>85.225</v>
      </c>
      <c r="BT13">
        <f t="shared" si="10"/>
        <v>75.825</v>
      </c>
      <c r="BV13" s="26">
        <f t="shared" si="11"/>
        <v>85.225</v>
      </c>
      <c r="BW13" s="26">
        <f t="shared" si="12"/>
        <v>3.7249999999999996</v>
      </c>
      <c r="BX13" s="27">
        <f t="shared" si="13"/>
        <v>24.1</v>
      </c>
      <c r="BY13"/>
      <c r="BZ13">
        <f t="shared" si="14"/>
        <v>1</v>
      </c>
      <c r="CA13">
        <f t="shared" si="14"/>
        <v>0</v>
      </c>
      <c r="CB13">
        <f t="shared" si="14"/>
        <v>0</v>
      </c>
      <c r="CC13">
        <f t="shared" si="14"/>
        <v>0</v>
      </c>
      <c r="CD13">
        <f t="shared" si="14"/>
        <v>0</v>
      </c>
      <c r="CE13">
        <f t="shared" si="14"/>
        <v>0</v>
      </c>
      <c r="CF13">
        <f t="shared" si="14"/>
        <v>1</v>
      </c>
      <c r="CG13">
        <f t="shared" si="14"/>
        <v>1</v>
      </c>
      <c r="CH13">
        <f t="shared" si="14"/>
        <v>1</v>
      </c>
      <c r="CI13">
        <f t="shared" si="14"/>
        <v>1</v>
      </c>
      <c r="CJ13" s="8">
        <f t="shared" si="7"/>
        <v>5</v>
      </c>
      <c r="CK13" s="22" t="s">
        <v>194</v>
      </c>
      <c r="CL13" s="8" t="s">
        <v>182</v>
      </c>
      <c r="CN13" s="159">
        <v>1</v>
      </c>
      <c r="CO13" s="8">
        <v>0</v>
      </c>
      <c r="CP13" s="8">
        <v>0</v>
      </c>
      <c r="CQ13" s="8">
        <v>0</v>
      </c>
      <c r="CR13" s="8">
        <v>0</v>
      </c>
      <c r="CS13" s="8">
        <v>0</v>
      </c>
      <c r="CT13" s="158">
        <v>1</v>
      </c>
      <c r="CU13" s="158">
        <v>1</v>
      </c>
      <c r="CV13" s="158">
        <v>1</v>
      </c>
      <c r="CW13" s="159">
        <v>1</v>
      </c>
    </row>
    <row r="14" spans="1:101" ht="12.75">
      <c r="A14" s="8">
        <v>2</v>
      </c>
      <c r="B14" s="22" t="s">
        <v>196</v>
      </c>
      <c r="C14" s="22" t="s">
        <v>181</v>
      </c>
      <c r="D14" s="9" t="s">
        <v>191</v>
      </c>
      <c r="E14" s="8" t="s">
        <v>184</v>
      </c>
      <c r="F14" s="8">
        <v>19.5</v>
      </c>
      <c r="G14" s="8">
        <v>3.9</v>
      </c>
      <c r="H14" s="8">
        <v>46</v>
      </c>
      <c r="I14" s="8">
        <v>2366</v>
      </c>
      <c r="J14" s="8">
        <v>87</v>
      </c>
      <c r="K14" s="8">
        <v>51.4</v>
      </c>
      <c r="L14" s="8">
        <v>10.7</v>
      </c>
      <c r="N14" s="28">
        <f>(K14-K12)/K12</f>
        <v>1.1152263374485596</v>
      </c>
      <c r="O14" s="8">
        <v>141.9</v>
      </c>
      <c r="P14" s="28">
        <f>(O14-O12)/O12</f>
        <v>2.0516129032258066</v>
      </c>
      <c r="Q14" s="8">
        <v>9</v>
      </c>
      <c r="R14" s="12">
        <v>0</v>
      </c>
      <c r="S14" s="8">
        <v>19.7</v>
      </c>
      <c r="T14" s="29">
        <f>(S14-S12)/S12</f>
        <v>0.35862068965517235</v>
      </c>
      <c r="U14" s="8">
        <v>17.5</v>
      </c>
      <c r="V14" s="28">
        <f>(U14-U12)/U12</f>
        <v>0.41129032258064513</v>
      </c>
      <c r="W14" s="39" t="s">
        <v>197</v>
      </c>
      <c r="X14" s="39" t="s">
        <v>197</v>
      </c>
      <c r="Y14" s="8" t="s">
        <v>198</v>
      </c>
      <c r="Z14" s="8">
        <v>0</v>
      </c>
      <c r="AC14" s="8">
        <v>703</v>
      </c>
      <c r="AD14" s="8">
        <v>511</v>
      </c>
      <c r="AE14" s="8">
        <v>232</v>
      </c>
      <c r="AF14" s="8">
        <v>79</v>
      </c>
      <c r="AG14" s="8">
        <v>60</v>
      </c>
      <c r="AH14" s="8">
        <v>217</v>
      </c>
      <c r="AI14" s="8">
        <v>256</v>
      </c>
      <c r="AJ14" s="8">
        <v>417</v>
      </c>
      <c r="AK14" s="8">
        <v>898</v>
      </c>
      <c r="AL14" s="8">
        <v>904</v>
      </c>
      <c r="AN14" s="8">
        <v>88.1</v>
      </c>
      <c r="AO14" s="8">
        <v>60.4</v>
      </c>
      <c r="AP14" s="8">
        <v>17.1</v>
      </c>
      <c r="AQ14" s="8">
        <v>3.8</v>
      </c>
      <c r="AR14" s="8">
        <v>2.9</v>
      </c>
      <c r="AS14" s="8">
        <v>22.3</v>
      </c>
      <c r="AT14" s="8">
        <v>19.6</v>
      </c>
      <c r="AU14" s="8">
        <v>56.7</v>
      </c>
      <c r="AV14" s="8">
        <v>141.9</v>
      </c>
      <c r="AW14" s="8">
        <v>137.2</v>
      </c>
      <c r="AY14" s="8">
        <v>0.51</v>
      </c>
      <c r="AZ14" s="8">
        <v>336.8</v>
      </c>
      <c r="BA14" s="8">
        <v>3.3</v>
      </c>
      <c r="BB14" s="8">
        <v>0</v>
      </c>
      <c r="BC14" s="8">
        <v>0.05</v>
      </c>
      <c r="BD14" s="8">
        <v>9</v>
      </c>
      <c r="BE14" s="8">
        <v>0</v>
      </c>
      <c r="BF14" s="8" t="s">
        <v>48</v>
      </c>
      <c r="BG14" s="8" t="s">
        <v>190</v>
      </c>
      <c r="BH14" s="8">
        <v>1.1</v>
      </c>
      <c r="BI14" s="8"/>
      <c r="BK14">
        <f t="shared" si="8"/>
        <v>93.44999999999999</v>
      </c>
      <c r="BL14">
        <f t="shared" si="9"/>
        <v>56.49999999999999</v>
      </c>
      <c r="BM14">
        <f t="shared" si="9"/>
        <v>24.599999999999998</v>
      </c>
      <c r="BN14">
        <f t="shared" si="9"/>
        <v>6.9</v>
      </c>
      <c r="BO14">
        <f t="shared" si="9"/>
        <v>7.975</v>
      </c>
      <c r="BP14">
        <f t="shared" si="9"/>
        <v>16.775</v>
      </c>
      <c r="BQ14">
        <f t="shared" si="9"/>
        <v>29.55</v>
      </c>
      <c r="BR14">
        <f t="shared" si="9"/>
        <v>68.725</v>
      </c>
      <c r="BS14">
        <f t="shared" si="9"/>
        <v>119.425</v>
      </c>
      <c r="BT14">
        <f t="shared" si="10"/>
        <v>126.1</v>
      </c>
      <c r="BV14" s="26">
        <f t="shared" si="11"/>
        <v>126.1</v>
      </c>
      <c r="BW14" s="26">
        <f t="shared" si="12"/>
        <v>6.9</v>
      </c>
      <c r="BX14" s="27">
        <f t="shared" si="13"/>
        <v>36.699999999999996</v>
      </c>
      <c r="BY14"/>
      <c r="BZ14">
        <f t="shared" si="14"/>
        <v>1</v>
      </c>
      <c r="CA14">
        <f t="shared" si="14"/>
        <v>1</v>
      </c>
      <c r="CB14">
        <f t="shared" si="14"/>
        <v>0</v>
      </c>
      <c r="CC14">
        <f t="shared" si="14"/>
        <v>0</v>
      </c>
      <c r="CD14">
        <f t="shared" si="14"/>
        <v>0</v>
      </c>
      <c r="CE14">
        <f t="shared" si="14"/>
        <v>0</v>
      </c>
      <c r="CF14">
        <f t="shared" si="14"/>
        <v>0</v>
      </c>
      <c r="CG14">
        <f t="shared" si="14"/>
        <v>1</v>
      </c>
      <c r="CH14">
        <f t="shared" si="14"/>
        <v>1</v>
      </c>
      <c r="CI14">
        <f t="shared" si="14"/>
        <v>1</v>
      </c>
      <c r="CJ14" s="8">
        <f t="shared" si="7"/>
        <v>5</v>
      </c>
      <c r="CK14" s="22" t="s">
        <v>196</v>
      </c>
      <c r="CL14" s="8" t="s">
        <v>184</v>
      </c>
      <c r="CN14" s="159">
        <v>1</v>
      </c>
      <c r="CO14" s="158">
        <v>1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158">
        <v>1</v>
      </c>
      <c r="CV14" s="158">
        <v>1</v>
      </c>
      <c r="CW14" s="159">
        <v>1</v>
      </c>
    </row>
    <row r="15" spans="1:101" ht="12.75">
      <c r="A15" s="8">
        <v>2</v>
      </c>
      <c r="B15" s="22" t="s">
        <v>196</v>
      </c>
      <c r="C15" s="22" t="s">
        <v>181</v>
      </c>
      <c r="D15" s="9" t="s">
        <v>189</v>
      </c>
      <c r="E15" s="8" t="s">
        <v>186</v>
      </c>
      <c r="F15" s="8">
        <v>17.4</v>
      </c>
      <c r="G15" s="8">
        <v>3.6</v>
      </c>
      <c r="H15" s="8">
        <v>20</v>
      </c>
      <c r="I15" s="8">
        <v>753</v>
      </c>
      <c r="J15" s="8">
        <v>34</v>
      </c>
      <c r="K15" s="8">
        <v>49.6</v>
      </c>
      <c r="L15" s="8">
        <v>10.2</v>
      </c>
      <c r="N15" s="28">
        <f>(K15-K12)/K12</f>
        <v>1.0411522633744856</v>
      </c>
      <c r="O15" s="8">
        <v>134.7</v>
      </c>
      <c r="P15" s="28">
        <f>(O15-O12)/O12</f>
        <v>1.8967741935483868</v>
      </c>
      <c r="Q15" s="8">
        <v>10</v>
      </c>
      <c r="R15" s="12">
        <v>1</v>
      </c>
      <c r="S15" s="8">
        <v>20.8</v>
      </c>
      <c r="T15" s="29">
        <f>(S15-S12)/S12</f>
        <v>0.4344827586206897</v>
      </c>
      <c r="U15" s="8">
        <v>17.1</v>
      </c>
      <c r="V15" s="28">
        <f>(U15-U12)/U12</f>
        <v>0.3790322580645162</v>
      </c>
      <c r="W15" s="8" t="s">
        <v>199</v>
      </c>
      <c r="X15" s="8" t="s">
        <v>199</v>
      </c>
      <c r="Y15" s="8" t="s">
        <v>198</v>
      </c>
      <c r="Z15" s="8">
        <v>0</v>
      </c>
      <c r="AC15" s="8">
        <v>224</v>
      </c>
      <c r="AD15" s="8">
        <v>180</v>
      </c>
      <c r="AE15" s="8">
        <v>111</v>
      </c>
      <c r="AF15" s="8">
        <v>42</v>
      </c>
      <c r="AG15" s="8">
        <v>27</v>
      </c>
      <c r="AH15" s="8">
        <v>70</v>
      </c>
      <c r="AI15" s="8">
        <v>104</v>
      </c>
      <c r="AJ15" s="8">
        <v>150</v>
      </c>
      <c r="AK15" s="8">
        <v>303</v>
      </c>
      <c r="AL15" s="8">
        <v>353</v>
      </c>
      <c r="AN15" s="8">
        <v>65</v>
      </c>
      <c r="AO15" s="8">
        <v>51.9</v>
      </c>
      <c r="AP15" s="8">
        <v>32.3</v>
      </c>
      <c r="AQ15" s="8">
        <v>5.2</v>
      </c>
      <c r="AR15" s="8">
        <v>3.7</v>
      </c>
      <c r="AS15" s="8">
        <v>13.4</v>
      </c>
      <c r="AT15" s="8">
        <v>34.1</v>
      </c>
      <c r="AU15" s="8">
        <v>58.9</v>
      </c>
      <c r="AV15" s="8">
        <v>117.4</v>
      </c>
      <c r="AW15" s="8">
        <v>134.7</v>
      </c>
      <c r="AY15" s="8">
        <v>0.48</v>
      </c>
      <c r="AZ15" s="8">
        <v>336.6</v>
      </c>
      <c r="BA15" s="8">
        <v>5.9</v>
      </c>
      <c r="BB15" s="8">
        <v>0</v>
      </c>
      <c r="BC15" s="8">
        <v>0.05</v>
      </c>
      <c r="BD15" s="8">
        <v>9</v>
      </c>
      <c r="BE15" s="8">
        <v>0</v>
      </c>
      <c r="BF15" s="8" t="s">
        <v>48</v>
      </c>
      <c r="BG15" s="8" t="s">
        <v>190</v>
      </c>
      <c r="BH15" s="8">
        <v>1.1</v>
      </c>
      <c r="BI15" s="8"/>
      <c r="BK15">
        <f t="shared" si="8"/>
        <v>79.14999999999999</v>
      </c>
      <c r="BL15">
        <f t="shared" si="9"/>
        <v>50.275000000000006</v>
      </c>
      <c r="BM15">
        <f t="shared" si="9"/>
        <v>30.425</v>
      </c>
      <c r="BN15">
        <f t="shared" si="9"/>
        <v>11.6</v>
      </c>
      <c r="BO15">
        <f t="shared" si="9"/>
        <v>6.5</v>
      </c>
      <c r="BP15">
        <f t="shared" si="9"/>
        <v>16.15</v>
      </c>
      <c r="BQ15">
        <f t="shared" si="9"/>
        <v>35.125</v>
      </c>
      <c r="BR15">
        <f t="shared" si="9"/>
        <v>67.325</v>
      </c>
      <c r="BS15">
        <f t="shared" si="9"/>
        <v>107.1</v>
      </c>
      <c r="BT15">
        <f t="shared" si="10"/>
        <v>112.94999999999999</v>
      </c>
      <c r="BV15" s="26">
        <f t="shared" si="11"/>
        <v>112.94999999999999</v>
      </c>
      <c r="BW15" s="26">
        <f t="shared" si="12"/>
        <v>6.5</v>
      </c>
      <c r="BX15" s="27">
        <f t="shared" si="13"/>
        <v>33.1125</v>
      </c>
      <c r="BY15"/>
      <c r="BZ15">
        <f t="shared" si="14"/>
        <v>1</v>
      </c>
      <c r="CA15">
        <f t="shared" si="14"/>
        <v>1</v>
      </c>
      <c r="CB15">
        <f t="shared" si="14"/>
        <v>0</v>
      </c>
      <c r="CC15">
        <f t="shared" si="14"/>
        <v>0</v>
      </c>
      <c r="CD15">
        <f t="shared" si="14"/>
        <v>0</v>
      </c>
      <c r="CE15">
        <f t="shared" si="14"/>
        <v>0</v>
      </c>
      <c r="CF15">
        <f t="shared" si="14"/>
        <v>1</v>
      </c>
      <c r="CG15">
        <f t="shared" si="14"/>
        <v>1</v>
      </c>
      <c r="CH15">
        <f t="shared" si="14"/>
        <v>1</v>
      </c>
      <c r="CI15">
        <f t="shared" si="14"/>
        <v>1</v>
      </c>
      <c r="CJ15" s="8">
        <f t="shared" si="7"/>
        <v>6</v>
      </c>
      <c r="CK15" s="22" t="s">
        <v>196</v>
      </c>
      <c r="CL15" s="8" t="s">
        <v>186</v>
      </c>
      <c r="CN15" s="159">
        <v>1</v>
      </c>
      <c r="CO15" s="158">
        <v>1</v>
      </c>
      <c r="CP15" s="8">
        <v>0</v>
      </c>
      <c r="CQ15" s="8">
        <v>0</v>
      </c>
      <c r="CR15" s="8">
        <v>0</v>
      </c>
      <c r="CS15" s="8">
        <v>0</v>
      </c>
      <c r="CT15" s="158">
        <v>1</v>
      </c>
      <c r="CU15" s="158">
        <v>1</v>
      </c>
      <c r="CV15" s="158">
        <v>1</v>
      </c>
      <c r="CW15" s="159">
        <v>1</v>
      </c>
    </row>
    <row r="16" spans="1:101" ht="12.75">
      <c r="A16" s="33"/>
      <c r="B16" s="34"/>
      <c r="C16" s="34"/>
      <c r="D16" s="35"/>
      <c r="E16" s="33"/>
      <c r="F16" s="36">
        <f>AVERAGE(F10:F13)</f>
        <v>16.825</v>
      </c>
      <c r="G16" s="33"/>
      <c r="H16" s="33"/>
      <c r="I16" s="33"/>
      <c r="J16" s="33"/>
      <c r="K16" s="33"/>
      <c r="L16" s="33"/>
      <c r="M16" s="33"/>
      <c r="N16" s="36"/>
      <c r="O16" s="33"/>
      <c r="P16" s="36"/>
      <c r="Q16" s="33"/>
      <c r="R16" s="36"/>
      <c r="S16" s="33"/>
      <c r="T16" s="37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8" t="s">
        <v>51</v>
      </c>
      <c r="CK16" s="34"/>
      <c r="CL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</row>
    <row r="17" spans="3:100" ht="12.75">
      <c r="C17" s="22"/>
      <c r="D17" s="9"/>
      <c r="BH17" s="8"/>
      <c r="BI17" s="8"/>
      <c r="CJ17" s="8" t="s">
        <v>51</v>
      </c>
      <c r="CO17" s="8"/>
      <c r="CP17" s="8"/>
      <c r="CQ17" s="8"/>
      <c r="CR17" s="8"/>
      <c r="CS17" s="8"/>
      <c r="CT17" s="8"/>
      <c r="CU17" s="8"/>
      <c r="CV17" s="8"/>
    </row>
    <row r="18" spans="1:101" ht="12.75">
      <c r="A18" s="8">
        <v>3</v>
      </c>
      <c r="B18" s="22" t="s">
        <v>200</v>
      </c>
      <c r="C18" s="22" t="s">
        <v>174</v>
      </c>
      <c r="D18" s="9" t="s">
        <v>201</v>
      </c>
      <c r="E18" s="8" t="s">
        <v>129</v>
      </c>
      <c r="F18" s="8">
        <v>0</v>
      </c>
      <c r="G18" s="8">
        <v>0</v>
      </c>
      <c r="H18" s="8">
        <v>27</v>
      </c>
      <c r="I18" s="8">
        <v>1001</v>
      </c>
      <c r="J18" s="8">
        <v>74</v>
      </c>
      <c r="K18" s="8">
        <v>23.4</v>
      </c>
      <c r="L18" s="8">
        <v>13.4</v>
      </c>
      <c r="N18" s="40"/>
      <c r="O18" s="8">
        <v>50.4</v>
      </c>
      <c r="Q18" s="8">
        <v>10</v>
      </c>
      <c r="S18" s="8">
        <v>14.3</v>
      </c>
      <c r="T18" s="12"/>
      <c r="U18" s="8">
        <v>11.2</v>
      </c>
      <c r="V18" s="12"/>
      <c r="AC18" s="8">
        <v>316</v>
      </c>
      <c r="AD18" s="8">
        <v>224</v>
      </c>
      <c r="AE18" s="8">
        <v>142</v>
      </c>
      <c r="AF18" s="8">
        <v>79</v>
      </c>
      <c r="AG18" s="8">
        <v>96</v>
      </c>
      <c r="AH18" s="8">
        <v>166</v>
      </c>
      <c r="AI18" s="8">
        <v>198</v>
      </c>
      <c r="AJ18" s="8">
        <v>246</v>
      </c>
      <c r="AK18" s="8">
        <v>264</v>
      </c>
      <c r="AL18" s="8">
        <v>380</v>
      </c>
      <c r="AN18" s="8">
        <v>37.2</v>
      </c>
      <c r="AO18" s="8">
        <v>26</v>
      </c>
      <c r="AP18" s="8">
        <v>14.9</v>
      </c>
      <c r="AQ18" s="8">
        <v>6</v>
      </c>
      <c r="AR18" s="8">
        <v>8.5</v>
      </c>
      <c r="AS18" s="8">
        <v>12.6</v>
      </c>
      <c r="AT18" s="8">
        <v>21.1</v>
      </c>
      <c r="AU18" s="8">
        <v>26.3</v>
      </c>
      <c r="AV18" s="8">
        <v>35.8</v>
      </c>
      <c r="AW18" s="8">
        <v>50.4</v>
      </c>
      <c r="AY18" s="8">
        <v>0.31</v>
      </c>
      <c r="AZ18" s="8">
        <v>330.2</v>
      </c>
      <c r="BA18" s="8">
        <v>7.7</v>
      </c>
      <c r="BB18" s="8">
        <v>0</v>
      </c>
      <c r="BC18" s="8">
        <v>0.05</v>
      </c>
      <c r="BD18" s="8">
        <v>9</v>
      </c>
      <c r="BE18" s="8">
        <v>0</v>
      </c>
      <c r="BF18" s="8" t="s">
        <v>48</v>
      </c>
      <c r="BG18" s="8" t="s">
        <v>190</v>
      </c>
      <c r="BH18" s="41">
        <v>1</v>
      </c>
      <c r="BI18" s="8"/>
      <c r="BK18">
        <f aca="true" t="shared" si="15" ref="BK18:BK23">(AW18+2*AN18+AO18)/4</f>
        <v>37.7</v>
      </c>
      <c r="BL18">
        <f aca="true" t="shared" si="16" ref="BL18:BS23">(AN18+2*AO18+AP18)/4</f>
        <v>26.025000000000002</v>
      </c>
      <c r="BM18">
        <f t="shared" si="16"/>
        <v>15.45</v>
      </c>
      <c r="BN18">
        <f t="shared" si="16"/>
        <v>8.85</v>
      </c>
      <c r="BO18">
        <f t="shared" si="16"/>
        <v>8.9</v>
      </c>
      <c r="BP18">
        <f t="shared" si="16"/>
        <v>13.700000000000001</v>
      </c>
      <c r="BQ18">
        <f t="shared" si="16"/>
        <v>20.275000000000002</v>
      </c>
      <c r="BR18">
        <f t="shared" si="16"/>
        <v>27.375</v>
      </c>
      <c r="BS18">
        <f t="shared" si="16"/>
        <v>37.074999999999996</v>
      </c>
      <c r="BT18">
        <f aca="true" t="shared" si="17" ref="BT18:BT23">(AV18+2*AW18+AN18)/4</f>
        <v>43.45</v>
      </c>
      <c r="BV18" s="26">
        <f aca="true" t="shared" si="18" ref="BV18:BV23">MAX(BK18:BT18)</f>
        <v>43.45</v>
      </c>
      <c r="BW18" s="26">
        <f aca="true" t="shared" si="19" ref="BW18:BW23">MIN(BK18:BT18)</f>
        <v>8.85</v>
      </c>
      <c r="BX18" s="27">
        <f aca="true" t="shared" si="20" ref="BX18:BX23">(BV18-BW18)/4+BW18</f>
        <v>17.5</v>
      </c>
      <c r="BY18"/>
      <c r="BZ18">
        <f aca="true" t="shared" si="21" ref="BZ18:CI23">IF(BK18&gt;$BX18,1,0)</f>
        <v>1</v>
      </c>
      <c r="CA18">
        <f t="shared" si="21"/>
        <v>1</v>
      </c>
      <c r="CB18">
        <f t="shared" si="21"/>
        <v>0</v>
      </c>
      <c r="CC18">
        <f t="shared" si="21"/>
        <v>0</v>
      </c>
      <c r="CD18">
        <f t="shared" si="21"/>
        <v>0</v>
      </c>
      <c r="CE18">
        <f t="shared" si="21"/>
        <v>0</v>
      </c>
      <c r="CF18">
        <f t="shared" si="21"/>
        <v>1</v>
      </c>
      <c r="CG18">
        <f t="shared" si="21"/>
        <v>1</v>
      </c>
      <c r="CH18">
        <f t="shared" si="21"/>
        <v>1</v>
      </c>
      <c r="CI18">
        <f t="shared" si="21"/>
        <v>1</v>
      </c>
      <c r="CJ18" s="8">
        <f t="shared" si="7"/>
        <v>6</v>
      </c>
      <c r="CK18" s="22" t="s">
        <v>200</v>
      </c>
      <c r="CL18" s="8" t="s">
        <v>129</v>
      </c>
      <c r="CM18" s="63" t="s">
        <v>200</v>
      </c>
      <c r="CN18" s="53">
        <v>1</v>
      </c>
      <c r="CO18" s="8">
        <v>1</v>
      </c>
      <c r="CP18" s="8">
        <v>0</v>
      </c>
      <c r="CQ18" s="8">
        <v>0</v>
      </c>
      <c r="CR18" s="8">
        <v>0</v>
      </c>
      <c r="CS18" s="8">
        <v>0</v>
      </c>
      <c r="CT18" s="8">
        <v>1</v>
      </c>
      <c r="CU18" s="8">
        <v>1</v>
      </c>
      <c r="CV18" s="8">
        <v>1</v>
      </c>
      <c r="CW18" s="53">
        <v>1</v>
      </c>
    </row>
    <row r="19" spans="1:101" ht="12.75">
      <c r="A19" s="8">
        <v>3</v>
      </c>
      <c r="B19" s="22" t="s">
        <v>202</v>
      </c>
      <c r="C19" s="22" t="s">
        <v>181</v>
      </c>
      <c r="D19" s="9" t="s">
        <v>201</v>
      </c>
      <c r="E19" s="8" t="s">
        <v>182</v>
      </c>
      <c r="F19" s="8">
        <v>0</v>
      </c>
      <c r="G19" s="8">
        <v>0</v>
      </c>
      <c r="H19" s="8">
        <v>28</v>
      </c>
      <c r="I19" s="8">
        <v>710</v>
      </c>
      <c r="J19" s="8">
        <v>55</v>
      </c>
      <c r="K19" s="8">
        <v>28.7</v>
      </c>
      <c r="L19" s="8">
        <v>18</v>
      </c>
      <c r="N19" s="28">
        <f>(K19-K18)/K18</f>
        <v>0.22649572649572655</v>
      </c>
      <c r="O19" s="8">
        <v>72.2</v>
      </c>
      <c r="P19" s="28">
        <f>(O19-O18)/O18</f>
        <v>0.4325396825396826</v>
      </c>
      <c r="Q19" s="8">
        <v>9</v>
      </c>
      <c r="R19" s="12">
        <v>1</v>
      </c>
      <c r="S19" s="8">
        <v>17</v>
      </c>
      <c r="T19" s="28">
        <f>(S19-S18)/S18</f>
        <v>0.18881118881118875</v>
      </c>
      <c r="U19" s="8">
        <v>14.9</v>
      </c>
      <c r="V19" s="28">
        <f>(U19-U18)/U18</f>
        <v>0.33035714285714296</v>
      </c>
      <c r="W19" s="38" t="s">
        <v>195</v>
      </c>
      <c r="X19" s="38" t="s">
        <v>195</v>
      </c>
      <c r="Y19" s="38" t="s">
        <v>195</v>
      </c>
      <c r="Z19" s="8">
        <v>0</v>
      </c>
      <c r="AC19" s="8">
        <v>219</v>
      </c>
      <c r="AD19" s="8">
        <v>141</v>
      </c>
      <c r="AE19" s="8">
        <v>97</v>
      </c>
      <c r="AF19" s="8">
        <v>63</v>
      </c>
      <c r="AG19" s="8">
        <v>52</v>
      </c>
      <c r="AH19" s="8">
        <v>41</v>
      </c>
      <c r="AI19" s="8">
        <v>104</v>
      </c>
      <c r="AJ19" s="8">
        <v>185</v>
      </c>
      <c r="AK19" s="8">
        <v>286</v>
      </c>
      <c r="AL19" s="8">
        <v>293</v>
      </c>
      <c r="AN19" s="8">
        <v>49.7</v>
      </c>
      <c r="AO19" s="8">
        <v>32.2</v>
      </c>
      <c r="AP19" s="8">
        <v>20.4</v>
      </c>
      <c r="AQ19" s="8">
        <v>11.2</v>
      </c>
      <c r="AR19" s="8">
        <v>5.6</v>
      </c>
      <c r="AS19" s="8">
        <v>0.9</v>
      </c>
      <c r="AT19" s="8">
        <v>22.2</v>
      </c>
      <c r="AU19" s="8">
        <v>39.8</v>
      </c>
      <c r="AV19" s="8">
        <v>72.2</v>
      </c>
      <c r="AW19" s="8">
        <v>65.1</v>
      </c>
      <c r="AY19" s="8">
        <v>0.43</v>
      </c>
      <c r="AZ19" s="8">
        <v>335.1</v>
      </c>
      <c r="BA19" s="8">
        <v>6.5</v>
      </c>
      <c r="BB19" s="8">
        <v>0</v>
      </c>
      <c r="BC19" s="8">
        <v>0.05</v>
      </c>
      <c r="BD19" s="8">
        <v>9</v>
      </c>
      <c r="BE19" s="8">
        <v>0</v>
      </c>
      <c r="BF19" s="8" t="s">
        <v>48</v>
      </c>
      <c r="BG19" s="8" t="s">
        <v>190</v>
      </c>
      <c r="BH19" s="41">
        <v>1</v>
      </c>
      <c r="BI19" s="8"/>
      <c r="BK19">
        <f t="shared" si="15"/>
        <v>49.175</v>
      </c>
      <c r="BL19">
        <f t="shared" si="16"/>
        <v>33.625</v>
      </c>
      <c r="BM19">
        <f t="shared" si="16"/>
        <v>21.05</v>
      </c>
      <c r="BN19">
        <f t="shared" si="16"/>
        <v>12.1</v>
      </c>
      <c r="BO19">
        <f t="shared" si="16"/>
        <v>5.824999999999999</v>
      </c>
      <c r="BP19">
        <f t="shared" si="16"/>
        <v>7.3999999999999995</v>
      </c>
      <c r="BQ19">
        <f t="shared" si="16"/>
        <v>21.275</v>
      </c>
      <c r="BR19">
        <f t="shared" si="16"/>
        <v>43.5</v>
      </c>
      <c r="BS19">
        <f t="shared" si="16"/>
        <v>62.324999999999996</v>
      </c>
      <c r="BT19">
        <f t="shared" si="17"/>
        <v>63.02499999999999</v>
      </c>
      <c r="BV19" s="26">
        <f t="shared" si="18"/>
        <v>63.02499999999999</v>
      </c>
      <c r="BW19" s="26">
        <f t="shared" si="19"/>
        <v>5.824999999999999</v>
      </c>
      <c r="BX19" s="27">
        <f t="shared" si="20"/>
        <v>20.124999999999996</v>
      </c>
      <c r="BY19"/>
      <c r="BZ19">
        <f t="shared" si="21"/>
        <v>1</v>
      </c>
      <c r="CA19">
        <f t="shared" si="21"/>
        <v>1</v>
      </c>
      <c r="CB19">
        <f t="shared" si="21"/>
        <v>1</v>
      </c>
      <c r="CC19">
        <f t="shared" si="21"/>
        <v>0</v>
      </c>
      <c r="CD19">
        <f t="shared" si="21"/>
        <v>0</v>
      </c>
      <c r="CE19">
        <f t="shared" si="21"/>
        <v>0</v>
      </c>
      <c r="CF19">
        <f t="shared" si="21"/>
        <v>1</v>
      </c>
      <c r="CG19">
        <f t="shared" si="21"/>
        <v>1</v>
      </c>
      <c r="CH19">
        <f t="shared" si="21"/>
        <v>1</v>
      </c>
      <c r="CI19">
        <f t="shared" si="21"/>
        <v>1</v>
      </c>
      <c r="CJ19" s="8">
        <f t="shared" si="7"/>
        <v>7</v>
      </c>
      <c r="CK19" s="22" t="s">
        <v>202</v>
      </c>
      <c r="CL19" s="8" t="s">
        <v>182</v>
      </c>
      <c r="CN19" s="159">
        <v>1</v>
      </c>
      <c r="CO19" s="158">
        <v>1</v>
      </c>
      <c r="CP19" s="158">
        <v>1</v>
      </c>
      <c r="CQ19" s="8">
        <v>0</v>
      </c>
      <c r="CR19" s="8">
        <v>0</v>
      </c>
      <c r="CS19" s="8">
        <v>0</v>
      </c>
      <c r="CT19" s="158">
        <v>1</v>
      </c>
      <c r="CU19" s="158">
        <v>1</v>
      </c>
      <c r="CV19" s="158">
        <v>1</v>
      </c>
      <c r="CW19" s="158">
        <v>1</v>
      </c>
    </row>
    <row r="20" spans="1:101" ht="12.75">
      <c r="A20" s="8">
        <v>3</v>
      </c>
      <c r="B20" s="22" t="s">
        <v>200</v>
      </c>
      <c r="C20" s="22" t="s">
        <v>174</v>
      </c>
      <c r="D20" s="9" t="s">
        <v>203</v>
      </c>
      <c r="E20" s="8" t="s">
        <v>129</v>
      </c>
      <c r="F20" s="8">
        <v>8.6</v>
      </c>
      <c r="G20" s="8">
        <v>12.1</v>
      </c>
      <c r="H20" s="8">
        <v>12</v>
      </c>
      <c r="I20" s="8">
        <v>538</v>
      </c>
      <c r="J20" s="8">
        <v>39</v>
      </c>
      <c r="K20" s="8">
        <v>22.1</v>
      </c>
      <c r="L20" s="8">
        <v>6</v>
      </c>
      <c r="M20" s="23"/>
      <c r="O20" s="8">
        <v>47.6</v>
      </c>
      <c r="Q20" s="8">
        <v>9</v>
      </c>
      <c r="S20" s="8">
        <v>16</v>
      </c>
      <c r="T20" s="12"/>
      <c r="U20" s="8">
        <v>14</v>
      </c>
      <c r="V20" s="12"/>
      <c r="AC20" s="8">
        <v>112</v>
      </c>
      <c r="AD20" s="8">
        <v>47</v>
      </c>
      <c r="AE20" s="8">
        <v>38</v>
      </c>
      <c r="AF20" s="8">
        <v>32</v>
      </c>
      <c r="AG20" s="8">
        <v>60</v>
      </c>
      <c r="AH20" s="8">
        <v>102</v>
      </c>
      <c r="AI20" s="8">
        <v>133</v>
      </c>
      <c r="AJ20" s="8">
        <v>147</v>
      </c>
      <c r="AK20" s="8">
        <v>205</v>
      </c>
      <c r="AL20" s="8">
        <v>202</v>
      </c>
      <c r="AN20" s="8">
        <v>17.4</v>
      </c>
      <c r="AO20" s="8">
        <v>5.8</v>
      </c>
      <c r="AP20" s="8">
        <v>5.6</v>
      </c>
      <c r="AQ20" s="8">
        <v>4.7</v>
      </c>
      <c r="AR20" s="8">
        <v>7</v>
      </c>
      <c r="AS20" s="8">
        <v>17.9</v>
      </c>
      <c r="AT20" s="8">
        <v>24.6</v>
      </c>
      <c r="AU20" s="8">
        <v>33.2</v>
      </c>
      <c r="AV20" s="8">
        <v>47.6</v>
      </c>
      <c r="AW20" s="8">
        <v>41.4</v>
      </c>
      <c r="AY20" s="8">
        <v>0.42</v>
      </c>
      <c r="AZ20" s="8">
        <v>297.5</v>
      </c>
      <c r="BA20" s="8">
        <v>8</v>
      </c>
      <c r="BB20" s="8">
        <v>0</v>
      </c>
      <c r="BC20" s="8">
        <v>0.05</v>
      </c>
      <c r="BD20" s="8">
        <v>8</v>
      </c>
      <c r="BE20" s="8">
        <v>0</v>
      </c>
      <c r="BF20" s="8" t="s">
        <v>48</v>
      </c>
      <c r="BG20" s="8" t="s">
        <v>190</v>
      </c>
      <c r="BH20" s="41">
        <v>1</v>
      </c>
      <c r="BI20" s="8"/>
      <c r="BK20">
        <f t="shared" si="15"/>
        <v>20.499999999999996</v>
      </c>
      <c r="BL20">
        <f t="shared" si="16"/>
        <v>8.65</v>
      </c>
      <c r="BM20">
        <f t="shared" si="16"/>
        <v>5.425</v>
      </c>
      <c r="BN20">
        <f t="shared" si="16"/>
        <v>5.5</v>
      </c>
      <c r="BO20">
        <f t="shared" si="16"/>
        <v>9.149999999999999</v>
      </c>
      <c r="BP20">
        <f t="shared" si="16"/>
        <v>16.85</v>
      </c>
      <c r="BQ20">
        <f t="shared" si="16"/>
        <v>25.075</v>
      </c>
      <c r="BR20">
        <f t="shared" si="16"/>
        <v>34.65</v>
      </c>
      <c r="BS20">
        <f t="shared" si="16"/>
        <v>42.45</v>
      </c>
      <c r="BT20">
        <f t="shared" si="17"/>
        <v>36.95</v>
      </c>
      <c r="BV20" s="26">
        <f t="shared" si="18"/>
        <v>42.45</v>
      </c>
      <c r="BW20" s="26">
        <f t="shared" si="19"/>
        <v>5.425</v>
      </c>
      <c r="BX20" s="27">
        <f t="shared" si="20"/>
        <v>14.681250000000002</v>
      </c>
      <c r="BY20"/>
      <c r="BZ20">
        <f t="shared" si="21"/>
        <v>1</v>
      </c>
      <c r="CA20">
        <f t="shared" si="21"/>
        <v>0</v>
      </c>
      <c r="CB20">
        <f t="shared" si="21"/>
        <v>0</v>
      </c>
      <c r="CC20">
        <f t="shared" si="21"/>
        <v>0</v>
      </c>
      <c r="CD20">
        <f t="shared" si="21"/>
        <v>0</v>
      </c>
      <c r="CE20">
        <f t="shared" si="21"/>
        <v>1</v>
      </c>
      <c r="CF20">
        <f t="shared" si="21"/>
        <v>1</v>
      </c>
      <c r="CG20">
        <f t="shared" si="21"/>
        <v>1</v>
      </c>
      <c r="CH20">
        <f t="shared" si="21"/>
        <v>1</v>
      </c>
      <c r="CI20">
        <f t="shared" si="21"/>
        <v>1</v>
      </c>
      <c r="CJ20" s="8">
        <f t="shared" si="7"/>
        <v>6</v>
      </c>
      <c r="CK20" s="22" t="s">
        <v>200</v>
      </c>
      <c r="CL20" s="8" t="s">
        <v>129</v>
      </c>
      <c r="CN20" s="53">
        <v>1</v>
      </c>
      <c r="CO20" s="8">
        <v>0</v>
      </c>
      <c r="CP20" s="8">
        <v>0</v>
      </c>
      <c r="CQ20" s="8">
        <v>0</v>
      </c>
      <c r="CR20" s="8">
        <v>0</v>
      </c>
      <c r="CS20" s="8">
        <v>1</v>
      </c>
      <c r="CT20" s="8">
        <v>1</v>
      </c>
      <c r="CU20" s="8">
        <v>1</v>
      </c>
      <c r="CV20" s="8">
        <v>1</v>
      </c>
      <c r="CW20" s="8">
        <v>1</v>
      </c>
    </row>
    <row r="21" spans="1:101" ht="12.75">
      <c r="A21" s="8">
        <v>3</v>
      </c>
      <c r="B21" s="22" t="s">
        <v>202</v>
      </c>
      <c r="C21" s="22" t="s">
        <v>181</v>
      </c>
      <c r="D21" s="9" t="s">
        <v>203</v>
      </c>
      <c r="E21" s="8" t="s">
        <v>184</v>
      </c>
      <c r="F21" s="8">
        <v>8.6</v>
      </c>
      <c r="G21" s="8">
        <v>12.1</v>
      </c>
      <c r="H21" s="8">
        <v>13</v>
      </c>
      <c r="I21" s="8">
        <v>486</v>
      </c>
      <c r="J21" s="8">
        <v>27</v>
      </c>
      <c r="K21" s="8">
        <v>36.3</v>
      </c>
      <c r="L21" s="8">
        <v>6.8</v>
      </c>
      <c r="N21" s="28">
        <f>(K21-K20)/K20</f>
        <v>0.6425339366515834</v>
      </c>
      <c r="O21" s="8">
        <v>90.4</v>
      </c>
      <c r="P21" s="28">
        <f>(O21-O20)/O20</f>
        <v>0.8991596638655462</v>
      </c>
      <c r="Q21" s="8">
        <v>10</v>
      </c>
      <c r="R21" s="12">
        <v>1</v>
      </c>
      <c r="S21" s="8">
        <v>20</v>
      </c>
      <c r="T21" s="28">
        <f>(S21-S20)/S20</f>
        <v>0.25</v>
      </c>
      <c r="U21" s="8">
        <v>16</v>
      </c>
      <c r="V21" s="28">
        <f>(U21-U20)/U20</f>
        <v>0.14285714285714285</v>
      </c>
      <c r="W21" s="39" t="s">
        <v>197</v>
      </c>
      <c r="X21" s="39" t="s">
        <v>197</v>
      </c>
      <c r="Y21" s="8" t="s">
        <v>198</v>
      </c>
      <c r="Z21" s="8">
        <v>0</v>
      </c>
      <c r="AC21" s="8">
        <v>186</v>
      </c>
      <c r="AD21" s="8">
        <v>132</v>
      </c>
      <c r="AE21" s="8">
        <v>60</v>
      </c>
      <c r="AF21" s="8">
        <v>20</v>
      </c>
      <c r="AG21" s="8">
        <v>24</v>
      </c>
      <c r="AH21" s="8">
        <v>71</v>
      </c>
      <c r="AI21" s="8">
        <v>78</v>
      </c>
      <c r="AJ21" s="8">
        <v>55</v>
      </c>
      <c r="AK21" s="8">
        <v>131</v>
      </c>
      <c r="AL21" s="8">
        <v>214</v>
      </c>
      <c r="AN21" s="8">
        <v>75.1</v>
      </c>
      <c r="AO21" s="8">
        <v>50.9</v>
      </c>
      <c r="AP21" s="8">
        <v>11</v>
      </c>
      <c r="AQ21" s="8">
        <v>0</v>
      </c>
      <c r="AR21" s="8">
        <v>5.7</v>
      </c>
      <c r="AS21" s="8">
        <v>17.4</v>
      </c>
      <c r="AT21" s="8">
        <v>14.9</v>
      </c>
      <c r="AU21" s="8">
        <v>11</v>
      </c>
      <c r="AV21" s="8">
        <v>60.8</v>
      </c>
      <c r="AW21" s="8">
        <v>90.4</v>
      </c>
      <c r="AY21" s="8">
        <v>0.42</v>
      </c>
      <c r="AZ21" s="8">
        <v>352.5</v>
      </c>
      <c r="BA21" s="8">
        <v>7.9</v>
      </c>
      <c r="BB21" s="8">
        <v>0</v>
      </c>
      <c r="BC21" s="8">
        <v>0.05</v>
      </c>
      <c r="BD21" s="8">
        <v>10</v>
      </c>
      <c r="BE21" s="8">
        <v>0</v>
      </c>
      <c r="BF21" s="8" t="s">
        <v>48</v>
      </c>
      <c r="BG21" s="8" t="s">
        <v>190</v>
      </c>
      <c r="BH21" s="41">
        <v>1</v>
      </c>
      <c r="BI21" s="8"/>
      <c r="BK21">
        <f t="shared" si="15"/>
        <v>72.875</v>
      </c>
      <c r="BL21">
        <f t="shared" si="16"/>
        <v>46.974999999999994</v>
      </c>
      <c r="BM21">
        <f t="shared" si="16"/>
        <v>18.225</v>
      </c>
      <c r="BN21">
        <f t="shared" si="16"/>
        <v>4.175</v>
      </c>
      <c r="BO21">
        <f t="shared" si="16"/>
        <v>7.199999999999999</v>
      </c>
      <c r="BP21">
        <f t="shared" si="16"/>
        <v>13.85</v>
      </c>
      <c r="BQ21">
        <f t="shared" si="16"/>
        <v>14.55</v>
      </c>
      <c r="BR21">
        <f t="shared" si="16"/>
        <v>24.424999999999997</v>
      </c>
      <c r="BS21">
        <f t="shared" si="16"/>
        <v>55.75</v>
      </c>
      <c r="BT21">
        <f t="shared" si="17"/>
        <v>79.17500000000001</v>
      </c>
      <c r="BV21" s="26">
        <f t="shared" si="18"/>
        <v>79.17500000000001</v>
      </c>
      <c r="BW21" s="26">
        <f t="shared" si="19"/>
        <v>4.175</v>
      </c>
      <c r="BX21" s="27">
        <f t="shared" si="20"/>
        <v>22.925000000000004</v>
      </c>
      <c r="BY21"/>
      <c r="BZ21">
        <f t="shared" si="21"/>
        <v>1</v>
      </c>
      <c r="CA21">
        <f t="shared" si="21"/>
        <v>1</v>
      </c>
      <c r="CB21">
        <f t="shared" si="21"/>
        <v>0</v>
      </c>
      <c r="CC21">
        <f t="shared" si="21"/>
        <v>0</v>
      </c>
      <c r="CD21">
        <f t="shared" si="21"/>
        <v>0</v>
      </c>
      <c r="CE21">
        <f t="shared" si="21"/>
        <v>0</v>
      </c>
      <c r="CF21">
        <f t="shared" si="21"/>
        <v>0</v>
      </c>
      <c r="CG21">
        <f t="shared" si="21"/>
        <v>1</v>
      </c>
      <c r="CH21">
        <f t="shared" si="21"/>
        <v>1</v>
      </c>
      <c r="CI21">
        <f t="shared" si="21"/>
        <v>1</v>
      </c>
      <c r="CJ21" s="8">
        <f t="shared" si="7"/>
        <v>5</v>
      </c>
      <c r="CK21" s="22" t="s">
        <v>202</v>
      </c>
      <c r="CL21" s="8" t="s">
        <v>184</v>
      </c>
      <c r="CN21" s="159">
        <v>1</v>
      </c>
      <c r="CO21" s="158">
        <v>1</v>
      </c>
      <c r="CP21" s="8">
        <v>0</v>
      </c>
      <c r="CQ21" s="8">
        <v>0</v>
      </c>
      <c r="CR21" s="8">
        <v>0</v>
      </c>
      <c r="CS21" s="8">
        <v>0</v>
      </c>
      <c r="CT21" s="8">
        <v>0</v>
      </c>
      <c r="CU21" s="158">
        <v>1</v>
      </c>
      <c r="CV21" s="158">
        <v>1</v>
      </c>
      <c r="CW21" s="158">
        <v>1</v>
      </c>
    </row>
    <row r="22" spans="1:101" ht="12.75">
      <c r="A22" s="8">
        <v>3</v>
      </c>
      <c r="B22" s="22" t="s">
        <v>200</v>
      </c>
      <c r="C22" s="22" t="s">
        <v>174</v>
      </c>
      <c r="D22" s="9" t="s">
        <v>204</v>
      </c>
      <c r="E22" s="8" t="s">
        <v>129</v>
      </c>
      <c r="F22" s="8">
        <v>0</v>
      </c>
      <c r="G22" s="8">
        <v>0</v>
      </c>
      <c r="H22" s="8">
        <v>28</v>
      </c>
      <c r="I22" s="8">
        <v>653</v>
      </c>
      <c r="J22" s="8">
        <v>75</v>
      </c>
      <c r="K22" s="8">
        <v>14.7</v>
      </c>
      <c r="L22" s="8">
        <v>5.3</v>
      </c>
      <c r="M22" s="42" t="s">
        <v>51</v>
      </c>
      <c r="N22" s="11"/>
      <c r="O22" s="8">
        <v>31.2</v>
      </c>
      <c r="Q22" s="8">
        <v>10</v>
      </c>
      <c r="S22" s="8">
        <v>19.1</v>
      </c>
      <c r="U22" s="8">
        <v>14.7</v>
      </c>
      <c r="AC22" s="8">
        <v>202</v>
      </c>
      <c r="AD22" s="8">
        <v>120</v>
      </c>
      <c r="AE22" s="8">
        <v>73</v>
      </c>
      <c r="AF22" s="8">
        <v>37</v>
      </c>
      <c r="AG22" s="8">
        <v>33</v>
      </c>
      <c r="AH22" s="8">
        <v>84</v>
      </c>
      <c r="AI22" s="8">
        <v>130</v>
      </c>
      <c r="AJ22" s="8">
        <v>134</v>
      </c>
      <c r="AK22" s="8">
        <v>173</v>
      </c>
      <c r="AL22" s="8">
        <v>273</v>
      </c>
      <c r="AN22" s="8">
        <v>17.6</v>
      </c>
      <c r="AO22" s="8">
        <v>9.2</v>
      </c>
      <c r="AP22" s="8">
        <v>3.3</v>
      </c>
      <c r="AQ22" s="8">
        <v>0.8</v>
      </c>
      <c r="AR22" s="8">
        <v>0.9</v>
      </c>
      <c r="AS22" s="8">
        <v>1.3</v>
      </c>
      <c r="AT22" s="8">
        <v>7.3</v>
      </c>
      <c r="AU22" s="8">
        <v>5.4</v>
      </c>
      <c r="AV22" s="8">
        <v>12</v>
      </c>
      <c r="AW22" s="8">
        <v>31.2</v>
      </c>
      <c r="AY22" s="8">
        <v>0.39</v>
      </c>
      <c r="AZ22" s="8">
        <v>331.4</v>
      </c>
      <c r="BA22" s="8">
        <v>7.8</v>
      </c>
      <c r="BB22" s="8">
        <v>0</v>
      </c>
      <c r="BC22" s="8">
        <v>0.05</v>
      </c>
      <c r="BD22" s="8">
        <v>9</v>
      </c>
      <c r="BE22" s="8">
        <v>0</v>
      </c>
      <c r="BF22" s="8" t="s">
        <v>48</v>
      </c>
      <c r="BG22" s="8" t="s">
        <v>190</v>
      </c>
      <c r="BH22" s="41">
        <v>1</v>
      </c>
      <c r="BI22" s="8"/>
      <c r="BK22">
        <f t="shared" si="15"/>
        <v>18.900000000000002</v>
      </c>
      <c r="BL22">
        <f t="shared" si="16"/>
        <v>9.825</v>
      </c>
      <c r="BM22">
        <f t="shared" si="16"/>
        <v>4.1499999999999995</v>
      </c>
      <c r="BN22">
        <f t="shared" si="16"/>
        <v>1.4500000000000002</v>
      </c>
      <c r="BO22">
        <f t="shared" si="16"/>
        <v>0.9750000000000001</v>
      </c>
      <c r="BP22">
        <f t="shared" si="16"/>
        <v>2.7</v>
      </c>
      <c r="BQ22">
        <f t="shared" si="16"/>
        <v>5.325</v>
      </c>
      <c r="BR22">
        <f t="shared" si="16"/>
        <v>7.525</v>
      </c>
      <c r="BS22">
        <f t="shared" si="16"/>
        <v>15.149999999999999</v>
      </c>
      <c r="BT22">
        <f t="shared" si="17"/>
        <v>23</v>
      </c>
      <c r="BV22" s="26">
        <f t="shared" si="18"/>
        <v>23</v>
      </c>
      <c r="BW22" s="26">
        <f t="shared" si="19"/>
        <v>0.9750000000000001</v>
      </c>
      <c r="BX22" s="27">
        <f t="shared" si="20"/>
        <v>6.481249999999999</v>
      </c>
      <c r="BY22"/>
      <c r="BZ22">
        <f t="shared" si="21"/>
        <v>1</v>
      </c>
      <c r="CA22">
        <f t="shared" si="21"/>
        <v>1</v>
      </c>
      <c r="CB22">
        <f t="shared" si="21"/>
        <v>0</v>
      </c>
      <c r="CC22">
        <f t="shared" si="21"/>
        <v>0</v>
      </c>
      <c r="CD22">
        <f t="shared" si="21"/>
        <v>0</v>
      </c>
      <c r="CE22">
        <f t="shared" si="21"/>
        <v>0</v>
      </c>
      <c r="CF22">
        <f t="shared" si="21"/>
        <v>0</v>
      </c>
      <c r="CG22">
        <f t="shared" si="21"/>
        <v>1</v>
      </c>
      <c r="CH22">
        <f t="shared" si="21"/>
        <v>1</v>
      </c>
      <c r="CI22">
        <f t="shared" si="21"/>
        <v>1</v>
      </c>
      <c r="CJ22" s="8">
        <f t="shared" si="7"/>
        <v>5</v>
      </c>
      <c r="CK22" s="22" t="s">
        <v>200</v>
      </c>
      <c r="CL22" s="8" t="s">
        <v>129</v>
      </c>
      <c r="CN22" s="53">
        <v>1</v>
      </c>
      <c r="CO22" s="8">
        <v>1</v>
      </c>
      <c r="CP22" s="8">
        <v>0</v>
      </c>
      <c r="CQ22" s="8">
        <v>0</v>
      </c>
      <c r="CR22" s="8">
        <v>0</v>
      </c>
      <c r="CS22" s="8">
        <v>0</v>
      </c>
      <c r="CT22" s="8">
        <v>0</v>
      </c>
      <c r="CU22" s="8">
        <v>1</v>
      </c>
      <c r="CV22" s="8">
        <v>1</v>
      </c>
      <c r="CW22" s="8">
        <v>1</v>
      </c>
    </row>
    <row r="23" spans="1:101" ht="12.75">
      <c r="A23" s="8">
        <v>3</v>
      </c>
      <c r="B23" s="22" t="s">
        <v>202</v>
      </c>
      <c r="C23" s="22" t="s">
        <v>181</v>
      </c>
      <c r="D23" s="9" t="s">
        <v>204</v>
      </c>
      <c r="E23" s="8" t="s">
        <v>186</v>
      </c>
      <c r="F23" s="8">
        <v>0</v>
      </c>
      <c r="G23" s="8">
        <v>0</v>
      </c>
      <c r="H23" s="8">
        <v>28</v>
      </c>
      <c r="I23" s="8">
        <v>525</v>
      </c>
      <c r="J23" s="8">
        <v>53</v>
      </c>
      <c r="K23" s="8">
        <v>22.8</v>
      </c>
      <c r="L23" s="8">
        <v>6.6</v>
      </c>
      <c r="M23" s="42" t="s">
        <v>51</v>
      </c>
      <c r="N23" s="28">
        <f>(K23-K22)/K22</f>
        <v>0.5510204081632655</v>
      </c>
      <c r="O23" s="8">
        <v>59.2</v>
      </c>
      <c r="P23" s="28">
        <f>(O23-O22)/O22</f>
        <v>0.8974358974358976</v>
      </c>
      <c r="Q23" s="8">
        <v>9</v>
      </c>
      <c r="R23" s="12">
        <v>1</v>
      </c>
      <c r="S23" s="8">
        <v>23.8</v>
      </c>
      <c r="T23" s="28">
        <f>(S23-S22)/S22</f>
        <v>0.24607329842931933</v>
      </c>
      <c r="U23" s="8">
        <v>18.5</v>
      </c>
      <c r="V23" s="28">
        <f>(U23-U22)/U22</f>
        <v>0.2585034013605443</v>
      </c>
      <c r="W23" s="8" t="s">
        <v>199</v>
      </c>
      <c r="X23" s="8" t="s">
        <v>199</v>
      </c>
      <c r="Y23" s="8" t="s">
        <v>198</v>
      </c>
      <c r="Z23" s="8">
        <v>0</v>
      </c>
      <c r="AC23" s="8">
        <v>153</v>
      </c>
      <c r="AD23" s="8">
        <v>74</v>
      </c>
      <c r="AE23" s="8">
        <v>32</v>
      </c>
      <c r="AF23" s="8">
        <v>12</v>
      </c>
      <c r="AG23" s="8">
        <v>2</v>
      </c>
      <c r="AH23" s="8">
        <v>26</v>
      </c>
      <c r="AI23" s="8">
        <v>131</v>
      </c>
      <c r="AJ23" s="8">
        <v>127</v>
      </c>
      <c r="AK23" s="8">
        <v>227</v>
      </c>
      <c r="AL23" s="8">
        <v>163</v>
      </c>
      <c r="AN23" s="8">
        <v>27.5</v>
      </c>
      <c r="AO23" s="8">
        <v>6.1</v>
      </c>
      <c r="AP23" s="8">
        <v>0.6</v>
      </c>
      <c r="AQ23" s="8">
        <v>0</v>
      </c>
      <c r="AR23" s="8">
        <v>0</v>
      </c>
      <c r="AS23" s="8">
        <v>0.9</v>
      </c>
      <c r="AT23" s="8">
        <v>16.9</v>
      </c>
      <c r="AU23" s="8">
        <v>19.8</v>
      </c>
      <c r="AV23" s="8">
        <v>59.2</v>
      </c>
      <c r="AW23" s="8">
        <v>35.4</v>
      </c>
      <c r="AY23" s="8">
        <v>0.53</v>
      </c>
      <c r="AZ23" s="8">
        <v>318.1</v>
      </c>
      <c r="BA23" s="8">
        <v>6.7</v>
      </c>
      <c r="BB23" s="8">
        <v>0</v>
      </c>
      <c r="BC23" s="8">
        <v>0.05</v>
      </c>
      <c r="BD23" s="8">
        <v>9</v>
      </c>
      <c r="BE23" s="8">
        <v>0</v>
      </c>
      <c r="BF23" s="8" t="s">
        <v>48</v>
      </c>
      <c r="BG23" s="8" t="s">
        <v>190</v>
      </c>
      <c r="BH23" s="41">
        <v>1</v>
      </c>
      <c r="BI23" s="8"/>
      <c r="BK23">
        <f t="shared" si="15"/>
        <v>24.125</v>
      </c>
      <c r="BL23">
        <f t="shared" si="16"/>
        <v>10.075000000000001</v>
      </c>
      <c r="BM23">
        <f t="shared" si="16"/>
        <v>1.825</v>
      </c>
      <c r="BN23">
        <f t="shared" si="16"/>
        <v>0.15</v>
      </c>
      <c r="BO23">
        <f t="shared" si="16"/>
        <v>0.225</v>
      </c>
      <c r="BP23">
        <f t="shared" si="16"/>
        <v>4.675</v>
      </c>
      <c r="BQ23">
        <f t="shared" si="16"/>
        <v>13.625</v>
      </c>
      <c r="BR23">
        <f t="shared" si="16"/>
        <v>28.925</v>
      </c>
      <c r="BS23">
        <f t="shared" si="16"/>
        <v>43.400000000000006</v>
      </c>
      <c r="BT23">
        <f t="shared" si="17"/>
        <v>39.375</v>
      </c>
      <c r="BV23" s="26">
        <f t="shared" si="18"/>
        <v>43.400000000000006</v>
      </c>
      <c r="BW23" s="26">
        <f t="shared" si="19"/>
        <v>0.15</v>
      </c>
      <c r="BX23" s="27">
        <f t="shared" si="20"/>
        <v>10.962500000000002</v>
      </c>
      <c r="BY23"/>
      <c r="BZ23">
        <f t="shared" si="21"/>
        <v>1</v>
      </c>
      <c r="CA23">
        <f t="shared" si="21"/>
        <v>0</v>
      </c>
      <c r="CB23">
        <f t="shared" si="21"/>
        <v>0</v>
      </c>
      <c r="CC23">
        <f t="shared" si="21"/>
        <v>0</v>
      </c>
      <c r="CD23">
        <f t="shared" si="21"/>
        <v>0</v>
      </c>
      <c r="CE23">
        <f t="shared" si="21"/>
        <v>0</v>
      </c>
      <c r="CF23">
        <f t="shared" si="21"/>
        <v>1</v>
      </c>
      <c r="CG23">
        <f t="shared" si="21"/>
        <v>1</v>
      </c>
      <c r="CH23">
        <f t="shared" si="21"/>
        <v>1</v>
      </c>
      <c r="CI23">
        <f t="shared" si="21"/>
        <v>1</v>
      </c>
      <c r="CJ23" s="8">
        <f t="shared" si="7"/>
        <v>5</v>
      </c>
      <c r="CK23" s="22" t="s">
        <v>202</v>
      </c>
      <c r="CL23" s="8" t="s">
        <v>186</v>
      </c>
      <c r="CN23" s="159">
        <v>1</v>
      </c>
      <c r="CO23" s="8">
        <v>0</v>
      </c>
      <c r="CP23" s="8">
        <v>0</v>
      </c>
      <c r="CQ23" s="8">
        <v>0</v>
      </c>
      <c r="CR23" s="8">
        <v>0</v>
      </c>
      <c r="CS23" s="8">
        <v>0</v>
      </c>
      <c r="CT23" s="158">
        <v>1</v>
      </c>
      <c r="CU23" s="158">
        <v>1</v>
      </c>
      <c r="CV23" s="158">
        <v>1</v>
      </c>
      <c r="CW23" s="158">
        <v>1</v>
      </c>
    </row>
    <row r="24" spans="1:101" ht="12.75">
      <c r="A24" s="33"/>
      <c r="B24" s="34"/>
      <c r="C24" s="34"/>
      <c r="D24" s="35"/>
      <c r="E24" s="33"/>
      <c r="F24" s="36">
        <v>8.6</v>
      </c>
      <c r="G24" s="33"/>
      <c r="H24" s="33"/>
      <c r="I24" s="33"/>
      <c r="J24" s="33"/>
      <c r="K24" s="33"/>
      <c r="L24" s="33"/>
      <c r="M24" s="33"/>
      <c r="N24" s="36"/>
      <c r="O24" s="33"/>
      <c r="P24" s="36"/>
      <c r="Q24" s="33"/>
      <c r="R24" s="36"/>
      <c r="S24" s="33"/>
      <c r="T24" s="37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8" t="s">
        <v>51</v>
      </c>
      <c r="CK24" s="34"/>
      <c r="CL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</row>
    <row r="25" spans="3:101" ht="12.75">
      <c r="C25" s="22"/>
      <c r="D25" s="9"/>
      <c r="BH25" s="8"/>
      <c r="BI25" s="8"/>
      <c r="CJ25" s="8" t="s">
        <v>51</v>
      </c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2.75">
      <c r="A26" s="8">
        <v>4</v>
      </c>
      <c r="B26" s="22" t="s">
        <v>205</v>
      </c>
      <c r="C26" s="22" t="s">
        <v>174</v>
      </c>
      <c r="D26" s="9" t="s">
        <v>206</v>
      </c>
      <c r="E26" s="8" t="s">
        <v>129</v>
      </c>
      <c r="F26" s="8">
        <v>9.4</v>
      </c>
      <c r="G26" s="8">
        <v>13.3</v>
      </c>
      <c r="H26" s="8">
        <v>20</v>
      </c>
      <c r="I26" s="8">
        <v>819</v>
      </c>
      <c r="J26" s="8">
        <v>44</v>
      </c>
      <c r="K26" s="8">
        <v>23</v>
      </c>
      <c r="L26" s="8">
        <v>12.1</v>
      </c>
      <c r="M26" s="23">
        <f>(K26-F26)/F26</f>
        <v>1.4468085106382977</v>
      </c>
      <c r="O26" s="8">
        <v>44.7</v>
      </c>
      <c r="Q26" s="8">
        <v>10</v>
      </c>
      <c r="S26" s="8">
        <v>12.1</v>
      </c>
      <c r="U26" s="8">
        <v>8.7</v>
      </c>
      <c r="AC26" s="8">
        <v>373</v>
      </c>
      <c r="AD26" s="8">
        <v>293</v>
      </c>
      <c r="AE26" s="8">
        <v>233</v>
      </c>
      <c r="AF26" s="8">
        <v>203</v>
      </c>
      <c r="AG26" s="8">
        <v>212</v>
      </c>
      <c r="AH26" s="8">
        <v>197</v>
      </c>
      <c r="AI26" s="8">
        <v>187</v>
      </c>
      <c r="AJ26" s="8">
        <v>236</v>
      </c>
      <c r="AK26" s="8">
        <v>340</v>
      </c>
      <c r="AL26" s="8">
        <v>526</v>
      </c>
      <c r="AN26" s="8">
        <v>35.3</v>
      </c>
      <c r="AO26" s="8">
        <v>27</v>
      </c>
      <c r="AP26" s="8">
        <v>23.8</v>
      </c>
      <c r="AQ26" s="8">
        <v>19.5</v>
      </c>
      <c r="AR26" s="8">
        <v>18.2</v>
      </c>
      <c r="AS26" s="8">
        <v>21.4</v>
      </c>
      <c r="AT26" s="8">
        <v>11</v>
      </c>
      <c r="AU26" s="8">
        <v>22.1</v>
      </c>
      <c r="AV26" s="8">
        <v>32.3</v>
      </c>
      <c r="AW26" s="8">
        <v>44.7</v>
      </c>
      <c r="AY26" s="8">
        <v>0.31</v>
      </c>
      <c r="AZ26" s="8">
        <v>338.5</v>
      </c>
      <c r="BA26" s="8">
        <v>9.3</v>
      </c>
      <c r="BB26" s="8">
        <v>0</v>
      </c>
      <c r="BC26" s="8">
        <v>0.05</v>
      </c>
      <c r="BD26" s="8">
        <v>9</v>
      </c>
      <c r="BE26" s="8">
        <v>0</v>
      </c>
      <c r="BF26" s="8" t="s">
        <v>48</v>
      </c>
      <c r="BG26" s="9" t="s">
        <v>207</v>
      </c>
      <c r="BH26" s="41">
        <v>1</v>
      </c>
      <c r="BI26" s="8"/>
      <c r="BK26">
        <f>(AW26+2*AN26+AO26)/4</f>
        <v>35.575</v>
      </c>
      <c r="BL26">
        <f aca="true" t="shared" si="22" ref="BL26:BS30">(AN26+2*AO26+AP26)/4</f>
        <v>28.275</v>
      </c>
      <c r="BM26">
        <f t="shared" si="22"/>
        <v>23.525</v>
      </c>
      <c r="BN26">
        <f t="shared" si="22"/>
        <v>20.25</v>
      </c>
      <c r="BO26">
        <f t="shared" si="22"/>
        <v>19.325</v>
      </c>
      <c r="BP26">
        <f t="shared" si="22"/>
        <v>18</v>
      </c>
      <c r="BQ26">
        <f t="shared" si="22"/>
        <v>16.375</v>
      </c>
      <c r="BR26">
        <f t="shared" si="22"/>
        <v>21.875</v>
      </c>
      <c r="BS26">
        <f t="shared" si="22"/>
        <v>32.849999999999994</v>
      </c>
      <c r="BT26">
        <f>(AV26+2*AW26+AN26)/4</f>
        <v>39.25</v>
      </c>
      <c r="BV26" s="26">
        <f>MAX(BK26:BT26)</f>
        <v>39.25</v>
      </c>
      <c r="BW26" s="26">
        <f>MIN(BK26:BT26)</f>
        <v>16.375</v>
      </c>
      <c r="BX26" s="27">
        <f>(BV26-BW26)/4+BW26</f>
        <v>22.09375</v>
      </c>
      <c r="BY26"/>
      <c r="BZ26">
        <f aca="true" t="shared" si="23" ref="BZ26:CI30">IF(BK26&gt;$BX26,1,0)</f>
        <v>1</v>
      </c>
      <c r="CA26">
        <f t="shared" si="23"/>
        <v>1</v>
      </c>
      <c r="CB26">
        <f t="shared" si="23"/>
        <v>1</v>
      </c>
      <c r="CC26">
        <f t="shared" si="23"/>
        <v>0</v>
      </c>
      <c r="CD26">
        <f t="shared" si="23"/>
        <v>0</v>
      </c>
      <c r="CE26">
        <f t="shared" si="23"/>
        <v>0</v>
      </c>
      <c r="CF26">
        <f t="shared" si="23"/>
        <v>0</v>
      </c>
      <c r="CG26">
        <f t="shared" si="23"/>
        <v>0</v>
      </c>
      <c r="CH26">
        <f t="shared" si="23"/>
        <v>1</v>
      </c>
      <c r="CI26">
        <f t="shared" si="23"/>
        <v>1</v>
      </c>
      <c r="CJ26" s="8">
        <f t="shared" si="7"/>
        <v>5</v>
      </c>
      <c r="CK26" s="22" t="s">
        <v>205</v>
      </c>
      <c r="CL26" s="8" t="s">
        <v>129</v>
      </c>
      <c r="CN26" s="53">
        <v>1</v>
      </c>
      <c r="CO26" s="8">
        <v>1</v>
      </c>
      <c r="CP26" s="8">
        <v>1</v>
      </c>
      <c r="CQ26" s="8">
        <v>0</v>
      </c>
      <c r="CR26" s="8">
        <v>0</v>
      </c>
      <c r="CS26" s="8">
        <v>0</v>
      </c>
      <c r="CT26" s="8">
        <v>0</v>
      </c>
      <c r="CU26" s="8">
        <v>0</v>
      </c>
      <c r="CV26" s="8">
        <v>1</v>
      </c>
      <c r="CW26" s="33">
        <v>1</v>
      </c>
    </row>
    <row r="27" spans="1:101" ht="12.75">
      <c r="A27" s="8">
        <v>4</v>
      </c>
      <c r="B27" s="22" t="s">
        <v>205</v>
      </c>
      <c r="C27" s="22" t="s">
        <v>174</v>
      </c>
      <c r="D27" s="9" t="s">
        <v>208</v>
      </c>
      <c r="E27" s="8" t="s">
        <v>129</v>
      </c>
      <c r="F27" s="8">
        <v>0</v>
      </c>
      <c r="G27" s="8">
        <v>0</v>
      </c>
      <c r="H27" s="8">
        <v>24</v>
      </c>
      <c r="I27" s="8">
        <v>878</v>
      </c>
      <c r="J27" s="8">
        <v>57</v>
      </c>
      <c r="K27" s="8">
        <v>22.8</v>
      </c>
      <c r="L27" s="8">
        <v>11.7</v>
      </c>
      <c r="M27" s="42" t="s">
        <v>51</v>
      </c>
      <c r="O27" s="8">
        <v>50</v>
      </c>
      <c r="Q27" s="8">
        <v>10</v>
      </c>
      <c r="S27" s="8">
        <v>14.7</v>
      </c>
      <c r="U27" s="8">
        <v>11.3</v>
      </c>
      <c r="AC27" s="8">
        <v>391</v>
      </c>
      <c r="AD27" s="8">
        <v>275</v>
      </c>
      <c r="AE27" s="8">
        <v>208</v>
      </c>
      <c r="AF27" s="8">
        <v>111</v>
      </c>
      <c r="AG27" s="8">
        <v>134</v>
      </c>
      <c r="AH27" s="8">
        <v>203</v>
      </c>
      <c r="AI27" s="8">
        <v>229</v>
      </c>
      <c r="AJ27" s="8">
        <v>261</v>
      </c>
      <c r="AK27" s="8">
        <v>382</v>
      </c>
      <c r="AL27" s="8">
        <v>508</v>
      </c>
      <c r="AN27" s="8">
        <v>42</v>
      </c>
      <c r="AO27" s="8">
        <v>26.6</v>
      </c>
      <c r="AP27" s="8">
        <v>30.9</v>
      </c>
      <c r="AQ27" s="8">
        <v>10.2</v>
      </c>
      <c r="AR27" s="8">
        <v>21.1</v>
      </c>
      <c r="AS27" s="8">
        <v>16.6</v>
      </c>
      <c r="AT27" s="8">
        <v>17.2</v>
      </c>
      <c r="AU27" s="8">
        <v>21.2</v>
      </c>
      <c r="AV27" s="8">
        <v>45.6</v>
      </c>
      <c r="AW27" s="8">
        <v>50</v>
      </c>
      <c r="AY27" s="8">
        <v>0.31</v>
      </c>
      <c r="AZ27" s="8">
        <v>334.8</v>
      </c>
      <c r="BA27" s="8">
        <v>8.5</v>
      </c>
      <c r="BB27" s="8">
        <v>0</v>
      </c>
      <c r="BC27" s="8">
        <v>0.05</v>
      </c>
      <c r="BD27" s="8">
        <v>9</v>
      </c>
      <c r="BE27" s="8">
        <v>0</v>
      </c>
      <c r="BF27" s="8" t="s">
        <v>48</v>
      </c>
      <c r="BG27" s="9" t="s">
        <v>207</v>
      </c>
      <c r="BH27" s="41">
        <v>1</v>
      </c>
      <c r="BI27" s="8"/>
      <c r="BK27">
        <f>(AW27+2*AN27+AO27)/4</f>
        <v>40.15</v>
      </c>
      <c r="BL27">
        <f t="shared" si="22"/>
        <v>31.525</v>
      </c>
      <c r="BM27">
        <f t="shared" si="22"/>
        <v>24.650000000000002</v>
      </c>
      <c r="BN27">
        <f t="shared" si="22"/>
        <v>18.1</v>
      </c>
      <c r="BO27">
        <f t="shared" si="22"/>
        <v>17.25</v>
      </c>
      <c r="BP27">
        <f t="shared" si="22"/>
        <v>17.875</v>
      </c>
      <c r="BQ27">
        <f t="shared" si="22"/>
        <v>18.05</v>
      </c>
      <c r="BR27">
        <f t="shared" si="22"/>
        <v>26.299999999999997</v>
      </c>
      <c r="BS27">
        <f t="shared" si="22"/>
        <v>40.6</v>
      </c>
      <c r="BT27">
        <f>(AV27+2*AW27+AN27)/4</f>
        <v>46.9</v>
      </c>
      <c r="BV27" s="26">
        <f>MAX(BK27:BT27)</f>
        <v>46.9</v>
      </c>
      <c r="BW27" s="26">
        <f>MIN(BK27:BT27)</f>
        <v>17.25</v>
      </c>
      <c r="BX27" s="27">
        <f>(BV27-BW27)/4+BW27</f>
        <v>24.6625</v>
      </c>
      <c r="BY27"/>
      <c r="BZ27">
        <f t="shared" si="23"/>
        <v>1</v>
      </c>
      <c r="CA27">
        <f t="shared" si="23"/>
        <v>1</v>
      </c>
      <c r="CB27">
        <f t="shared" si="23"/>
        <v>0</v>
      </c>
      <c r="CC27">
        <f t="shared" si="23"/>
        <v>0</v>
      </c>
      <c r="CD27">
        <f t="shared" si="23"/>
        <v>0</v>
      </c>
      <c r="CE27">
        <f t="shared" si="23"/>
        <v>0</v>
      </c>
      <c r="CF27">
        <f t="shared" si="23"/>
        <v>0</v>
      </c>
      <c r="CG27">
        <f t="shared" si="23"/>
        <v>1</v>
      </c>
      <c r="CH27">
        <f t="shared" si="23"/>
        <v>1</v>
      </c>
      <c r="CI27">
        <f t="shared" si="23"/>
        <v>1</v>
      </c>
      <c r="CJ27" s="8">
        <f t="shared" si="7"/>
        <v>5</v>
      </c>
      <c r="CK27" s="22" t="s">
        <v>205</v>
      </c>
      <c r="CL27" s="8" t="s">
        <v>129</v>
      </c>
      <c r="CN27" s="53">
        <v>1</v>
      </c>
      <c r="CO27" s="8">
        <v>1</v>
      </c>
      <c r="CP27" s="8">
        <v>0</v>
      </c>
      <c r="CQ27" s="8">
        <v>0</v>
      </c>
      <c r="CR27" s="8">
        <v>0</v>
      </c>
      <c r="CS27" s="8">
        <v>0</v>
      </c>
      <c r="CT27" s="8">
        <v>0</v>
      </c>
      <c r="CU27" s="8">
        <v>1</v>
      </c>
      <c r="CV27" s="8">
        <v>1</v>
      </c>
      <c r="CW27" s="8">
        <v>1</v>
      </c>
    </row>
    <row r="28" spans="1:101" ht="12.75">
      <c r="A28" s="8">
        <v>4</v>
      </c>
      <c r="B28" s="22" t="s">
        <v>209</v>
      </c>
      <c r="C28" s="22" t="s">
        <v>181</v>
      </c>
      <c r="D28" s="9" t="s">
        <v>210</v>
      </c>
      <c r="E28" s="8" t="s">
        <v>182</v>
      </c>
      <c r="F28" s="8">
        <v>6.7</v>
      </c>
      <c r="G28" s="8">
        <v>9.5</v>
      </c>
      <c r="H28" s="8">
        <v>20</v>
      </c>
      <c r="I28" s="8">
        <v>872</v>
      </c>
      <c r="J28" s="8">
        <v>47</v>
      </c>
      <c r="K28" s="8">
        <v>39.8</v>
      </c>
      <c r="L28" s="8">
        <v>18.3</v>
      </c>
      <c r="N28" s="28">
        <f>(K28-K27)/K27</f>
        <v>0.7456140350877192</v>
      </c>
      <c r="O28" s="8">
        <v>113</v>
      </c>
      <c r="P28" s="28">
        <f>(O28-O27)/O27</f>
        <v>1.26</v>
      </c>
      <c r="Q28" s="8">
        <v>10</v>
      </c>
      <c r="R28" s="12">
        <v>0</v>
      </c>
      <c r="S28" s="8">
        <v>17.7</v>
      </c>
      <c r="T28" s="28">
        <f>(S28-S27)/S27</f>
        <v>0.20408163265306123</v>
      </c>
      <c r="U28" s="8">
        <v>14.8</v>
      </c>
      <c r="V28" s="28">
        <f>(U28-U27)/U27</f>
        <v>0.30973451327433627</v>
      </c>
      <c r="W28" s="38" t="s">
        <v>195</v>
      </c>
      <c r="X28" s="38" t="s">
        <v>195</v>
      </c>
      <c r="Y28" s="38" t="s">
        <v>195</v>
      </c>
      <c r="Z28" s="8">
        <v>0</v>
      </c>
      <c r="AC28" s="8">
        <v>355</v>
      </c>
      <c r="AD28" s="8">
        <v>271</v>
      </c>
      <c r="AE28" s="8">
        <v>166</v>
      </c>
      <c r="AF28" s="8">
        <v>61</v>
      </c>
      <c r="AG28" s="8">
        <v>61</v>
      </c>
      <c r="AH28" s="8">
        <v>180</v>
      </c>
      <c r="AI28" s="8">
        <v>268</v>
      </c>
      <c r="AJ28" s="8">
        <v>340</v>
      </c>
      <c r="AK28" s="8">
        <v>531</v>
      </c>
      <c r="AL28" s="8">
        <v>554</v>
      </c>
      <c r="AN28" s="8">
        <v>53.7</v>
      </c>
      <c r="AO28" s="8">
        <v>45</v>
      </c>
      <c r="AP28" s="8">
        <v>16.6</v>
      </c>
      <c r="AQ28" s="8">
        <v>4.6</v>
      </c>
      <c r="AR28" s="8">
        <v>4</v>
      </c>
      <c r="AS28" s="8">
        <v>38.2</v>
      </c>
      <c r="AT28" s="8">
        <v>43.9</v>
      </c>
      <c r="AU28" s="8">
        <v>63.8</v>
      </c>
      <c r="AV28" s="8">
        <v>105.9</v>
      </c>
      <c r="AW28" s="8">
        <v>113</v>
      </c>
      <c r="AY28" s="8">
        <v>0.43</v>
      </c>
      <c r="AZ28" s="8">
        <v>323.8</v>
      </c>
      <c r="BA28" s="8">
        <v>6.2</v>
      </c>
      <c r="BB28" s="8">
        <v>0</v>
      </c>
      <c r="BC28" s="8">
        <v>0.05</v>
      </c>
      <c r="BD28" s="8">
        <v>9</v>
      </c>
      <c r="BE28" s="8">
        <v>0</v>
      </c>
      <c r="BF28" s="8" t="s">
        <v>48</v>
      </c>
      <c r="BG28" s="9" t="s">
        <v>207</v>
      </c>
      <c r="BH28" s="41">
        <v>1</v>
      </c>
      <c r="BI28" s="8"/>
      <c r="BK28">
        <f>(AW28+2*AN28+AO28)/4</f>
        <v>66.35</v>
      </c>
      <c r="BL28">
        <f t="shared" si="22"/>
        <v>40.074999999999996</v>
      </c>
      <c r="BM28">
        <f t="shared" si="22"/>
        <v>20.7</v>
      </c>
      <c r="BN28">
        <f t="shared" si="22"/>
        <v>7.45</v>
      </c>
      <c r="BO28">
        <f t="shared" si="22"/>
        <v>12.700000000000001</v>
      </c>
      <c r="BP28">
        <f t="shared" si="22"/>
        <v>31.075000000000003</v>
      </c>
      <c r="BQ28">
        <f t="shared" si="22"/>
        <v>47.45</v>
      </c>
      <c r="BR28">
        <f t="shared" si="22"/>
        <v>69.35</v>
      </c>
      <c r="BS28">
        <f t="shared" si="22"/>
        <v>97.15</v>
      </c>
      <c r="BT28">
        <f>(AV28+2*AW28+AN28)/4</f>
        <v>96.39999999999999</v>
      </c>
      <c r="BV28" s="26">
        <f>MAX(BK28:BT28)</f>
        <v>97.15</v>
      </c>
      <c r="BW28" s="26">
        <f>MIN(BK28:BT28)</f>
        <v>7.45</v>
      </c>
      <c r="BX28" s="27">
        <f>(BV28-BW28)/4+BW28</f>
        <v>29.875</v>
      </c>
      <c r="BY28"/>
      <c r="BZ28">
        <f t="shared" si="23"/>
        <v>1</v>
      </c>
      <c r="CA28">
        <f t="shared" si="23"/>
        <v>1</v>
      </c>
      <c r="CB28">
        <f t="shared" si="23"/>
        <v>0</v>
      </c>
      <c r="CC28">
        <f t="shared" si="23"/>
        <v>0</v>
      </c>
      <c r="CD28">
        <f t="shared" si="23"/>
        <v>0</v>
      </c>
      <c r="CE28">
        <f t="shared" si="23"/>
        <v>1</v>
      </c>
      <c r="CF28">
        <f t="shared" si="23"/>
        <v>1</v>
      </c>
      <c r="CG28">
        <f t="shared" si="23"/>
        <v>1</v>
      </c>
      <c r="CH28">
        <f t="shared" si="23"/>
        <v>1</v>
      </c>
      <c r="CI28">
        <f t="shared" si="23"/>
        <v>1</v>
      </c>
      <c r="CJ28" s="8">
        <f t="shared" si="7"/>
        <v>7</v>
      </c>
      <c r="CK28" s="22" t="s">
        <v>209</v>
      </c>
      <c r="CL28" s="8" t="s">
        <v>182</v>
      </c>
      <c r="CN28" s="159">
        <v>1</v>
      </c>
      <c r="CO28" s="158">
        <v>1</v>
      </c>
      <c r="CP28" s="8">
        <v>0</v>
      </c>
      <c r="CQ28" s="8">
        <v>0</v>
      </c>
      <c r="CR28" s="8">
        <v>0</v>
      </c>
      <c r="CS28" s="158">
        <v>1</v>
      </c>
      <c r="CT28" s="158">
        <v>1</v>
      </c>
      <c r="CU28" s="158">
        <v>1</v>
      </c>
      <c r="CV28" s="158">
        <v>1</v>
      </c>
      <c r="CW28" s="158">
        <v>1</v>
      </c>
    </row>
    <row r="29" spans="1:101" ht="12.75">
      <c r="A29" s="8">
        <v>4</v>
      </c>
      <c r="B29" s="22" t="s">
        <v>209</v>
      </c>
      <c r="C29" s="22" t="s">
        <v>181</v>
      </c>
      <c r="D29" s="9" t="s">
        <v>206</v>
      </c>
      <c r="E29" s="8" t="s">
        <v>184</v>
      </c>
      <c r="F29" s="8">
        <v>9.4</v>
      </c>
      <c r="G29" s="8">
        <v>13.3</v>
      </c>
      <c r="H29" s="8">
        <v>22</v>
      </c>
      <c r="I29" s="8">
        <v>1259</v>
      </c>
      <c r="J29" s="8">
        <v>39</v>
      </c>
      <c r="K29" s="8">
        <v>56.9</v>
      </c>
      <c r="L29" s="8">
        <v>18.9</v>
      </c>
      <c r="N29" s="28">
        <f>(K29-K27)/K27</f>
        <v>1.495614035087719</v>
      </c>
      <c r="O29" s="8">
        <v>169.7</v>
      </c>
      <c r="P29" s="28">
        <f>(O29-O27)/O27</f>
        <v>2.3939999999999997</v>
      </c>
      <c r="Q29" s="8">
        <v>10</v>
      </c>
      <c r="R29" s="12">
        <v>0</v>
      </c>
      <c r="S29" s="8">
        <v>20.9</v>
      </c>
      <c r="T29" s="28">
        <f>(S29-S27)/S27</f>
        <v>0.42176870748299317</v>
      </c>
      <c r="U29" s="8">
        <v>16.7</v>
      </c>
      <c r="V29" s="28">
        <f>(U29-U27)/U27</f>
        <v>0.4778761061946901</v>
      </c>
      <c r="W29" s="39" t="s">
        <v>197</v>
      </c>
      <c r="X29" s="39" t="s">
        <v>197</v>
      </c>
      <c r="Y29" s="39" t="s">
        <v>197</v>
      </c>
      <c r="Z29" s="8">
        <v>0</v>
      </c>
      <c r="AC29" s="8">
        <v>487</v>
      </c>
      <c r="AD29" s="8">
        <v>362</v>
      </c>
      <c r="AE29" s="8">
        <v>227</v>
      </c>
      <c r="AF29" s="8">
        <v>101</v>
      </c>
      <c r="AG29" s="8">
        <v>44</v>
      </c>
      <c r="AH29" s="8">
        <v>187</v>
      </c>
      <c r="AI29" s="8">
        <v>206</v>
      </c>
      <c r="AJ29" s="8">
        <v>304</v>
      </c>
      <c r="AK29" s="8">
        <v>622</v>
      </c>
      <c r="AL29" s="8">
        <v>727</v>
      </c>
      <c r="AN29" s="8">
        <v>92.6</v>
      </c>
      <c r="AO29" s="8">
        <v>63.6</v>
      </c>
      <c r="AP29" s="8">
        <v>31.7</v>
      </c>
      <c r="AQ29" s="8">
        <v>11</v>
      </c>
      <c r="AR29" s="8">
        <v>1.9</v>
      </c>
      <c r="AS29" s="8">
        <v>30</v>
      </c>
      <c r="AT29" s="8">
        <v>38.1</v>
      </c>
      <c r="AU29" s="8">
        <v>70.4</v>
      </c>
      <c r="AV29" s="8">
        <v>150.5</v>
      </c>
      <c r="AW29" s="8">
        <v>169.7</v>
      </c>
      <c r="AY29" s="8">
        <v>0.45</v>
      </c>
      <c r="AZ29" s="8">
        <v>340.3</v>
      </c>
      <c r="BA29" s="8">
        <v>5.2</v>
      </c>
      <c r="BB29" s="8">
        <v>0</v>
      </c>
      <c r="BC29" s="8">
        <v>0.05</v>
      </c>
      <c r="BD29" s="8">
        <v>9</v>
      </c>
      <c r="BE29" s="8">
        <v>0</v>
      </c>
      <c r="BF29" s="8" t="s">
        <v>48</v>
      </c>
      <c r="BG29" s="9" t="s">
        <v>207</v>
      </c>
      <c r="BH29" s="41">
        <v>1</v>
      </c>
      <c r="BI29" s="8"/>
      <c r="BK29">
        <f>(AW29+2*AN29+AO29)/4</f>
        <v>104.625</v>
      </c>
      <c r="BL29">
        <f t="shared" si="22"/>
        <v>62.875</v>
      </c>
      <c r="BM29">
        <f t="shared" si="22"/>
        <v>34.5</v>
      </c>
      <c r="BN29">
        <f t="shared" si="22"/>
        <v>13.9</v>
      </c>
      <c r="BO29">
        <f t="shared" si="22"/>
        <v>11.2</v>
      </c>
      <c r="BP29">
        <f t="shared" si="22"/>
        <v>25</v>
      </c>
      <c r="BQ29">
        <f t="shared" si="22"/>
        <v>44.150000000000006</v>
      </c>
      <c r="BR29">
        <f t="shared" si="22"/>
        <v>82.35</v>
      </c>
      <c r="BS29">
        <f t="shared" si="22"/>
        <v>135.27499999999998</v>
      </c>
      <c r="BT29">
        <f>(AV29+2*AW29+AN29)/4</f>
        <v>145.625</v>
      </c>
      <c r="BV29" s="26">
        <f>MAX(BK29:BT29)</f>
        <v>145.625</v>
      </c>
      <c r="BW29" s="26">
        <f>MIN(BK29:BT29)</f>
        <v>11.2</v>
      </c>
      <c r="BX29" s="27">
        <f>(BV29-BW29)/4+BW29</f>
        <v>44.806250000000006</v>
      </c>
      <c r="BY29"/>
      <c r="BZ29">
        <f t="shared" si="23"/>
        <v>1</v>
      </c>
      <c r="CA29">
        <f t="shared" si="23"/>
        <v>1</v>
      </c>
      <c r="CB29">
        <f t="shared" si="23"/>
        <v>0</v>
      </c>
      <c r="CC29">
        <f t="shared" si="23"/>
        <v>0</v>
      </c>
      <c r="CD29">
        <f t="shared" si="23"/>
        <v>0</v>
      </c>
      <c r="CE29">
        <f t="shared" si="23"/>
        <v>0</v>
      </c>
      <c r="CF29">
        <f t="shared" si="23"/>
        <v>0</v>
      </c>
      <c r="CG29">
        <f t="shared" si="23"/>
        <v>1</v>
      </c>
      <c r="CH29">
        <f t="shared" si="23"/>
        <v>1</v>
      </c>
      <c r="CI29">
        <f t="shared" si="23"/>
        <v>1</v>
      </c>
      <c r="CJ29" s="8">
        <f t="shared" si="7"/>
        <v>5</v>
      </c>
      <c r="CK29" s="22" t="s">
        <v>209</v>
      </c>
      <c r="CL29" s="8" t="s">
        <v>184</v>
      </c>
      <c r="CN29" s="159">
        <v>1</v>
      </c>
      <c r="CO29" s="158">
        <v>1</v>
      </c>
      <c r="CP29" s="8">
        <v>0</v>
      </c>
      <c r="CQ29" s="8">
        <v>0</v>
      </c>
      <c r="CR29" s="8">
        <v>0</v>
      </c>
      <c r="CS29" s="8">
        <v>0</v>
      </c>
      <c r="CT29" s="8">
        <v>0</v>
      </c>
      <c r="CU29" s="158">
        <v>1</v>
      </c>
      <c r="CV29" s="158">
        <v>1</v>
      </c>
      <c r="CW29" s="158">
        <v>1</v>
      </c>
    </row>
    <row r="30" spans="1:101" ht="12.75">
      <c r="A30" s="8">
        <v>4</v>
      </c>
      <c r="B30" s="22" t="s">
        <v>209</v>
      </c>
      <c r="C30" s="22" t="s">
        <v>181</v>
      </c>
      <c r="D30" s="9" t="s">
        <v>208</v>
      </c>
      <c r="E30" s="8" t="s">
        <v>186</v>
      </c>
      <c r="F30" s="8">
        <v>0</v>
      </c>
      <c r="G30" s="8">
        <v>0</v>
      </c>
      <c r="H30" s="8">
        <v>25</v>
      </c>
      <c r="I30" s="8">
        <v>2118</v>
      </c>
      <c r="J30" s="8">
        <v>62</v>
      </c>
      <c r="K30" s="8">
        <v>66.6</v>
      </c>
      <c r="L30" s="8">
        <v>35</v>
      </c>
      <c r="M30" s="42" t="s">
        <v>51</v>
      </c>
      <c r="N30" s="28">
        <f>(K30-K27)/K27</f>
        <v>1.9210526315789471</v>
      </c>
      <c r="O30" s="8">
        <v>184</v>
      </c>
      <c r="P30" s="28">
        <f>(O30-O27)/O27</f>
        <v>2.68</v>
      </c>
      <c r="Q30" s="8">
        <v>10</v>
      </c>
      <c r="R30" s="12">
        <v>0</v>
      </c>
      <c r="S30" s="8">
        <v>13.1</v>
      </c>
      <c r="T30" s="28">
        <f>(S30-S27)/S27</f>
        <v>-0.10884353741496597</v>
      </c>
      <c r="U30" s="8">
        <v>10.3</v>
      </c>
      <c r="V30" s="28">
        <f>(U30-U27)/U27</f>
        <v>-0.08849557522123894</v>
      </c>
      <c r="W30" s="40" t="s">
        <v>211</v>
      </c>
      <c r="X30" s="40" t="s">
        <v>211</v>
      </c>
      <c r="Y30" s="8" t="s">
        <v>198</v>
      </c>
      <c r="Z30" s="8">
        <v>0</v>
      </c>
      <c r="AC30" s="8">
        <v>718</v>
      </c>
      <c r="AD30" s="8">
        <v>523</v>
      </c>
      <c r="AE30" s="8">
        <v>346</v>
      </c>
      <c r="AF30" s="8">
        <v>218</v>
      </c>
      <c r="AG30" s="8">
        <v>318</v>
      </c>
      <c r="AH30" s="8">
        <v>632</v>
      </c>
      <c r="AI30" s="8">
        <v>657</v>
      </c>
      <c r="AJ30" s="8">
        <v>729</v>
      </c>
      <c r="AK30" s="8">
        <v>999</v>
      </c>
      <c r="AL30" s="8">
        <v>832</v>
      </c>
      <c r="AN30" s="8">
        <v>98.5</v>
      </c>
      <c r="AO30" s="8">
        <v>82.4</v>
      </c>
      <c r="AP30" s="8">
        <v>49</v>
      </c>
      <c r="AQ30" s="8">
        <v>33.4</v>
      </c>
      <c r="AR30" s="8">
        <v>75.1</v>
      </c>
      <c r="AS30" s="8">
        <v>107.6</v>
      </c>
      <c r="AT30" s="8">
        <v>103.3</v>
      </c>
      <c r="AU30" s="8">
        <v>124.3</v>
      </c>
      <c r="AV30" s="8">
        <v>184</v>
      </c>
      <c r="AW30" s="8">
        <v>138.1</v>
      </c>
      <c r="AY30" s="8">
        <v>0.27</v>
      </c>
      <c r="AZ30" s="8">
        <v>308.2</v>
      </c>
      <c r="BA30" s="8">
        <v>6.5</v>
      </c>
      <c r="BB30" s="8">
        <v>0</v>
      </c>
      <c r="BC30" s="8">
        <v>0.05</v>
      </c>
      <c r="BD30" s="8">
        <v>9</v>
      </c>
      <c r="BE30" s="8">
        <v>0</v>
      </c>
      <c r="BF30" s="8" t="s">
        <v>48</v>
      </c>
      <c r="BG30" s="9" t="s">
        <v>207</v>
      </c>
      <c r="BH30" s="41">
        <v>1</v>
      </c>
      <c r="BI30" s="8"/>
      <c r="BK30">
        <f>(AW30+2*AN30+AO30)/4</f>
        <v>104.375</v>
      </c>
      <c r="BL30">
        <f t="shared" si="22"/>
        <v>78.075</v>
      </c>
      <c r="BM30">
        <f t="shared" si="22"/>
        <v>53.45</v>
      </c>
      <c r="BN30">
        <f t="shared" si="22"/>
        <v>47.724999999999994</v>
      </c>
      <c r="BO30">
        <f t="shared" si="22"/>
        <v>72.8</v>
      </c>
      <c r="BP30">
        <f t="shared" si="22"/>
        <v>98.39999999999999</v>
      </c>
      <c r="BQ30">
        <f t="shared" si="22"/>
        <v>109.625</v>
      </c>
      <c r="BR30">
        <f t="shared" si="22"/>
        <v>133.975</v>
      </c>
      <c r="BS30">
        <f t="shared" si="22"/>
        <v>157.6</v>
      </c>
      <c r="BT30">
        <f>(AV30+2*AW30+AN30)/4</f>
        <v>139.675</v>
      </c>
      <c r="BV30" s="26">
        <f>MAX(BK30:BT30)</f>
        <v>157.6</v>
      </c>
      <c r="BW30" s="26">
        <f>MIN(BK30:BT30)</f>
        <v>47.724999999999994</v>
      </c>
      <c r="BX30" s="27">
        <f>(BV30-BW30)/4+BW30</f>
        <v>75.19375</v>
      </c>
      <c r="BY30"/>
      <c r="BZ30">
        <f t="shared" si="23"/>
        <v>1</v>
      </c>
      <c r="CA30">
        <f t="shared" si="23"/>
        <v>1</v>
      </c>
      <c r="CB30">
        <f t="shared" si="23"/>
        <v>0</v>
      </c>
      <c r="CC30">
        <f t="shared" si="23"/>
        <v>0</v>
      </c>
      <c r="CD30">
        <f t="shared" si="23"/>
        <v>0</v>
      </c>
      <c r="CE30">
        <f t="shared" si="23"/>
        <v>1</v>
      </c>
      <c r="CF30">
        <f t="shared" si="23"/>
        <v>1</v>
      </c>
      <c r="CG30">
        <f t="shared" si="23"/>
        <v>1</v>
      </c>
      <c r="CH30">
        <f t="shared" si="23"/>
        <v>1</v>
      </c>
      <c r="CI30">
        <f t="shared" si="23"/>
        <v>1</v>
      </c>
      <c r="CJ30" s="8">
        <f t="shared" si="7"/>
        <v>7</v>
      </c>
      <c r="CK30" s="22" t="s">
        <v>209</v>
      </c>
      <c r="CL30" s="8" t="s">
        <v>186</v>
      </c>
      <c r="CN30" s="159">
        <v>1</v>
      </c>
      <c r="CO30" s="158">
        <v>1</v>
      </c>
      <c r="CP30" s="8">
        <v>0</v>
      </c>
      <c r="CQ30" s="8">
        <v>0</v>
      </c>
      <c r="CR30" s="8">
        <v>0</v>
      </c>
      <c r="CS30" s="158">
        <v>1</v>
      </c>
      <c r="CT30" s="158">
        <v>1</v>
      </c>
      <c r="CU30" s="158">
        <v>1</v>
      </c>
      <c r="CV30" s="158">
        <v>1</v>
      </c>
      <c r="CW30" s="158">
        <v>1</v>
      </c>
    </row>
    <row r="31" spans="1:101" ht="12.75">
      <c r="A31" s="33"/>
      <c r="B31" s="34"/>
      <c r="C31" s="34"/>
      <c r="D31" s="35"/>
      <c r="E31" s="33"/>
      <c r="F31" s="36">
        <f>AVERAGE(F27:F30)</f>
        <v>4.025</v>
      </c>
      <c r="G31" s="33"/>
      <c r="H31" s="33"/>
      <c r="I31" s="33"/>
      <c r="J31" s="33"/>
      <c r="K31" s="33"/>
      <c r="L31" s="33"/>
      <c r="M31" s="33"/>
      <c r="N31" s="36"/>
      <c r="O31" s="33"/>
      <c r="P31" s="36"/>
      <c r="Q31" s="33"/>
      <c r="R31" s="36"/>
      <c r="S31" s="33"/>
      <c r="T31" s="37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8" t="s">
        <v>51</v>
      </c>
      <c r="CK31" s="34"/>
      <c r="CL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</row>
    <row r="32" spans="3:101" ht="12.75">
      <c r="C32" s="22"/>
      <c r="D32" s="9"/>
      <c r="BH32" s="8"/>
      <c r="BI32" s="8"/>
      <c r="CJ32" s="8" t="s">
        <v>51</v>
      </c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2.75">
      <c r="A33" s="8">
        <v>5</v>
      </c>
      <c r="B33" s="22" t="s">
        <v>212</v>
      </c>
      <c r="C33" s="22" t="s">
        <v>174</v>
      </c>
      <c r="D33" s="9" t="s">
        <v>213</v>
      </c>
      <c r="E33" s="8" t="s">
        <v>129</v>
      </c>
      <c r="F33" s="8">
        <v>19.2</v>
      </c>
      <c r="G33" s="8">
        <v>3.8</v>
      </c>
      <c r="H33" s="8">
        <v>25</v>
      </c>
      <c r="I33" s="8">
        <v>2345</v>
      </c>
      <c r="J33" s="8">
        <v>81</v>
      </c>
      <c r="K33" s="8">
        <v>50.5</v>
      </c>
      <c r="L33" s="8">
        <v>9.7</v>
      </c>
      <c r="M33" s="23">
        <f>(K33-F33)/F33</f>
        <v>1.6302083333333335</v>
      </c>
      <c r="O33" s="8">
        <v>148.8</v>
      </c>
      <c r="Q33" s="8">
        <v>2</v>
      </c>
      <c r="S33" s="8">
        <v>21.4</v>
      </c>
      <c r="U33" s="8">
        <v>18.8</v>
      </c>
      <c r="AC33" s="8">
        <v>1567</v>
      </c>
      <c r="AD33" s="8">
        <v>1393</v>
      </c>
      <c r="AE33" s="8">
        <v>825</v>
      </c>
      <c r="AF33" s="8">
        <v>591</v>
      </c>
      <c r="AG33" s="8">
        <v>551</v>
      </c>
      <c r="AH33" s="8">
        <v>153</v>
      </c>
      <c r="AI33" s="8">
        <v>77</v>
      </c>
      <c r="AJ33" s="8">
        <v>118</v>
      </c>
      <c r="AK33" s="8">
        <v>551</v>
      </c>
      <c r="AL33" s="8">
        <v>1137</v>
      </c>
      <c r="AN33" s="8">
        <v>143.1</v>
      </c>
      <c r="AO33" s="8">
        <v>148.8</v>
      </c>
      <c r="AP33" s="8">
        <v>79.1</v>
      </c>
      <c r="AQ33" s="8">
        <v>52</v>
      </c>
      <c r="AR33" s="8">
        <v>62.7</v>
      </c>
      <c r="AS33" s="8">
        <v>5.4</v>
      </c>
      <c r="AT33" s="8">
        <v>1.4</v>
      </c>
      <c r="AU33" s="8">
        <v>8.7</v>
      </c>
      <c r="AV33" s="8">
        <v>51.9</v>
      </c>
      <c r="AW33" s="8">
        <v>110.1</v>
      </c>
      <c r="AY33" s="8">
        <v>0.49</v>
      </c>
      <c r="AZ33" s="8">
        <v>37.8</v>
      </c>
      <c r="BA33" s="8">
        <v>3.1</v>
      </c>
      <c r="BB33" s="8">
        <v>0</v>
      </c>
      <c r="BC33" s="8">
        <v>0.05</v>
      </c>
      <c r="BD33" s="8">
        <v>1</v>
      </c>
      <c r="BE33" s="8">
        <v>0</v>
      </c>
      <c r="BF33" s="8" t="s">
        <v>48</v>
      </c>
      <c r="BG33" s="9" t="s">
        <v>214</v>
      </c>
      <c r="BH33" s="8">
        <v>0.9</v>
      </c>
      <c r="BI33" s="8"/>
      <c r="BK33">
        <f aca="true" t="shared" si="24" ref="BK33:BK38">(AW33+2*AN33+AO33)/4</f>
        <v>136.27499999999998</v>
      </c>
      <c r="BL33">
        <f aca="true" t="shared" si="25" ref="BL33:BS38">(AN33+2*AO33+AP33)/4</f>
        <v>129.95000000000002</v>
      </c>
      <c r="BM33">
        <f t="shared" si="25"/>
        <v>89.75</v>
      </c>
      <c r="BN33">
        <f t="shared" si="25"/>
        <v>61.45</v>
      </c>
      <c r="BO33">
        <f t="shared" si="25"/>
        <v>45.7</v>
      </c>
      <c r="BP33">
        <f t="shared" si="25"/>
        <v>18.725</v>
      </c>
      <c r="BQ33">
        <f t="shared" si="25"/>
        <v>4.225</v>
      </c>
      <c r="BR33">
        <f t="shared" si="25"/>
        <v>17.674999999999997</v>
      </c>
      <c r="BS33">
        <f t="shared" si="25"/>
        <v>55.65</v>
      </c>
      <c r="BT33">
        <f aca="true" t="shared" si="26" ref="BT33:BT38">(AV33+2*AW33+AN33)/4</f>
        <v>103.79999999999998</v>
      </c>
      <c r="BV33" s="26">
        <f aca="true" t="shared" si="27" ref="BV33:BV38">MAX(BK33:BT33)</f>
        <v>136.27499999999998</v>
      </c>
      <c r="BW33" s="26">
        <f aca="true" t="shared" si="28" ref="BW33:BW38">MIN(BK33:BT33)</f>
        <v>4.225</v>
      </c>
      <c r="BX33" s="27">
        <f aca="true" t="shared" si="29" ref="BX33:BX38">(BV33-BW33)/4+BW33</f>
        <v>37.2375</v>
      </c>
      <c r="BY33"/>
      <c r="BZ33">
        <f aca="true" t="shared" si="30" ref="BZ33:CI38">IF(BK33&gt;$BX33,1,0)</f>
        <v>1</v>
      </c>
      <c r="CA33">
        <f t="shared" si="30"/>
        <v>1</v>
      </c>
      <c r="CB33">
        <f t="shared" si="30"/>
        <v>1</v>
      </c>
      <c r="CC33">
        <f t="shared" si="30"/>
        <v>1</v>
      </c>
      <c r="CD33">
        <f t="shared" si="30"/>
        <v>1</v>
      </c>
      <c r="CE33">
        <f t="shared" si="30"/>
        <v>0</v>
      </c>
      <c r="CF33">
        <f t="shared" si="30"/>
        <v>0</v>
      </c>
      <c r="CG33">
        <f t="shared" si="30"/>
        <v>0</v>
      </c>
      <c r="CH33">
        <f t="shared" si="30"/>
        <v>1</v>
      </c>
      <c r="CI33">
        <f t="shared" si="30"/>
        <v>1</v>
      </c>
      <c r="CJ33" s="8">
        <f t="shared" si="7"/>
        <v>7</v>
      </c>
      <c r="CK33" s="22" t="s">
        <v>212</v>
      </c>
      <c r="CL33" s="8" t="s">
        <v>129</v>
      </c>
      <c r="CM33" s="107" t="s">
        <v>212</v>
      </c>
      <c r="CN33" s="53">
        <v>1</v>
      </c>
      <c r="CO33" s="8">
        <v>1</v>
      </c>
      <c r="CP33" s="8">
        <v>1</v>
      </c>
      <c r="CQ33" s="8">
        <v>1</v>
      </c>
      <c r="CR33" s="8">
        <v>1</v>
      </c>
      <c r="CS33" s="8">
        <v>0</v>
      </c>
      <c r="CT33" s="8">
        <v>0</v>
      </c>
      <c r="CU33" s="8">
        <v>0</v>
      </c>
      <c r="CV33" s="8">
        <v>1</v>
      </c>
      <c r="CW33" s="53">
        <v>1</v>
      </c>
    </row>
    <row r="34" spans="1:101" ht="12.75">
      <c r="A34" s="8">
        <v>5</v>
      </c>
      <c r="B34" s="43" t="s">
        <v>212</v>
      </c>
      <c r="C34" s="43" t="s">
        <v>174</v>
      </c>
      <c r="D34" s="44" t="s">
        <v>215</v>
      </c>
      <c r="E34" s="45" t="s">
        <v>129</v>
      </c>
      <c r="F34" s="8">
        <v>14.4</v>
      </c>
      <c r="G34" s="8">
        <v>8.6</v>
      </c>
      <c r="H34" s="8">
        <v>28</v>
      </c>
      <c r="I34" s="8">
        <v>3632</v>
      </c>
      <c r="J34" s="8">
        <v>108</v>
      </c>
      <c r="K34" s="8">
        <v>47.6</v>
      </c>
      <c r="L34" s="8">
        <v>11.6</v>
      </c>
      <c r="M34" s="23">
        <f>(K34-F34)/F34</f>
        <v>2.305555555555556</v>
      </c>
      <c r="O34" s="8">
        <v>164.5</v>
      </c>
      <c r="Q34" s="8">
        <v>1</v>
      </c>
      <c r="S34" s="8">
        <v>24.3</v>
      </c>
      <c r="U34" s="8">
        <v>20.4</v>
      </c>
      <c r="AC34" s="8">
        <v>2744</v>
      </c>
      <c r="AD34" s="8">
        <v>2249</v>
      </c>
      <c r="AE34" s="8">
        <v>1201</v>
      </c>
      <c r="AF34" s="8">
        <v>850</v>
      </c>
      <c r="AG34" s="8">
        <v>597</v>
      </c>
      <c r="AH34" s="8">
        <v>221</v>
      </c>
      <c r="AI34" s="8">
        <v>68</v>
      </c>
      <c r="AJ34" s="8">
        <v>200</v>
      </c>
      <c r="AK34" s="8">
        <v>1091</v>
      </c>
      <c r="AL34" s="8">
        <v>1814</v>
      </c>
      <c r="AN34" s="8">
        <v>164.5</v>
      </c>
      <c r="AO34" s="8">
        <v>151.7</v>
      </c>
      <c r="AP34" s="8">
        <v>67.1</v>
      </c>
      <c r="AQ34" s="8">
        <v>49</v>
      </c>
      <c r="AR34" s="8">
        <v>29.9</v>
      </c>
      <c r="AS34" s="8">
        <v>4.8</v>
      </c>
      <c r="AT34" s="8">
        <v>1.8</v>
      </c>
      <c r="AU34" s="8">
        <v>8.5</v>
      </c>
      <c r="AV34" s="8">
        <v>72.3</v>
      </c>
      <c r="AW34" s="8">
        <v>105</v>
      </c>
      <c r="AY34" s="8">
        <v>0.54</v>
      </c>
      <c r="AZ34" s="8">
        <v>29.6</v>
      </c>
      <c r="BA34" s="8">
        <v>2.3</v>
      </c>
      <c r="BB34" s="8">
        <v>0</v>
      </c>
      <c r="BC34" s="8">
        <v>0.05</v>
      </c>
      <c r="BD34" s="8">
        <v>1</v>
      </c>
      <c r="BE34" s="8">
        <v>0</v>
      </c>
      <c r="BF34" s="8" t="s">
        <v>48</v>
      </c>
      <c r="BG34" s="9" t="s">
        <v>214</v>
      </c>
      <c r="BH34" s="8">
        <v>0.9</v>
      </c>
      <c r="BI34" s="8"/>
      <c r="BK34">
        <f t="shared" si="24"/>
        <v>146.425</v>
      </c>
      <c r="BL34">
        <f t="shared" si="25"/>
        <v>133.75</v>
      </c>
      <c r="BM34">
        <f t="shared" si="25"/>
        <v>83.725</v>
      </c>
      <c r="BN34">
        <f t="shared" si="25"/>
        <v>48.75</v>
      </c>
      <c r="BO34">
        <f t="shared" si="25"/>
        <v>28.4</v>
      </c>
      <c r="BP34">
        <f t="shared" si="25"/>
        <v>10.325</v>
      </c>
      <c r="BQ34">
        <f t="shared" si="25"/>
        <v>4.225</v>
      </c>
      <c r="BR34">
        <f t="shared" si="25"/>
        <v>22.775</v>
      </c>
      <c r="BS34">
        <f t="shared" si="25"/>
        <v>64.525</v>
      </c>
      <c r="BT34">
        <f t="shared" si="26"/>
        <v>111.7</v>
      </c>
      <c r="BV34" s="26">
        <f t="shared" si="27"/>
        <v>146.425</v>
      </c>
      <c r="BW34" s="26">
        <f t="shared" si="28"/>
        <v>4.225</v>
      </c>
      <c r="BX34" s="27">
        <f t="shared" si="29"/>
        <v>39.775000000000006</v>
      </c>
      <c r="BY34"/>
      <c r="BZ34">
        <f t="shared" si="30"/>
        <v>1</v>
      </c>
      <c r="CA34">
        <f t="shared" si="30"/>
        <v>1</v>
      </c>
      <c r="CB34">
        <f t="shared" si="30"/>
        <v>1</v>
      </c>
      <c r="CC34">
        <f t="shared" si="30"/>
        <v>1</v>
      </c>
      <c r="CD34">
        <f t="shared" si="30"/>
        <v>0</v>
      </c>
      <c r="CE34">
        <f t="shared" si="30"/>
        <v>0</v>
      </c>
      <c r="CF34">
        <f t="shared" si="30"/>
        <v>0</v>
      </c>
      <c r="CG34">
        <f t="shared" si="30"/>
        <v>0</v>
      </c>
      <c r="CH34">
        <f t="shared" si="30"/>
        <v>1</v>
      </c>
      <c r="CI34">
        <f t="shared" si="30"/>
        <v>1</v>
      </c>
      <c r="CJ34" s="8">
        <f t="shared" si="7"/>
        <v>6</v>
      </c>
      <c r="CK34" s="43" t="s">
        <v>212</v>
      </c>
      <c r="CL34" s="45" t="s">
        <v>129</v>
      </c>
      <c r="CN34" s="53">
        <v>1</v>
      </c>
      <c r="CO34" s="8">
        <v>1</v>
      </c>
      <c r="CP34" s="8">
        <v>1</v>
      </c>
      <c r="CQ34" s="8">
        <v>1</v>
      </c>
      <c r="CR34" s="8">
        <v>0</v>
      </c>
      <c r="CS34" s="8">
        <v>0</v>
      </c>
      <c r="CT34" s="8">
        <v>0</v>
      </c>
      <c r="CU34" s="8">
        <v>0</v>
      </c>
      <c r="CV34" s="8">
        <v>1</v>
      </c>
      <c r="CW34" s="8">
        <v>1</v>
      </c>
    </row>
    <row r="35" spans="1:101" ht="12.75">
      <c r="A35" s="8">
        <v>5</v>
      </c>
      <c r="B35" s="22" t="s">
        <v>212</v>
      </c>
      <c r="C35" s="22" t="s">
        <v>174</v>
      </c>
      <c r="D35" s="9" t="s">
        <v>216</v>
      </c>
      <c r="E35" s="8" t="s">
        <v>129</v>
      </c>
      <c r="F35" s="8">
        <v>15.7</v>
      </c>
      <c r="G35" s="8">
        <v>5.6</v>
      </c>
      <c r="H35" s="8">
        <v>29</v>
      </c>
      <c r="I35" s="8">
        <v>3355</v>
      </c>
      <c r="J35" s="8">
        <v>101</v>
      </c>
      <c r="K35" s="8">
        <v>56.3</v>
      </c>
      <c r="L35" s="8">
        <v>11.7</v>
      </c>
      <c r="M35" s="23">
        <f>(K35-F35)/F35</f>
        <v>2.5859872611464967</v>
      </c>
      <c r="N35" s="28" t="s">
        <v>51</v>
      </c>
      <c r="O35" s="8">
        <v>171.8</v>
      </c>
      <c r="P35" s="28" t="s">
        <v>51</v>
      </c>
      <c r="Q35" s="8">
        <v>1</v>
      </c>
      <c r="S35" s="8">
        <v>22</v>
      </c>
      <c r="T35" s="28" t="s">
        <v>51</v>
      </c>
      <c r="U35" s="8">
        <v>18.8</v>
      </c>
      <c r="V35" s="28" t="s">
        <v>51</v>
      </c>
      <c r="AC35" s="8">
        <v>1608</v>
      </c>
      <c r="AD35" s="8">
        <v>1232</v>
      </c>
      <c r="AE35" s="8">
        <v>615</v>
      </c>
      <c r="AF35" s="8">
        <v>520</v>
      </c>
      <c r="AG35" s="8">
        <v>335</v>
      </c>
      <c r="AH35" s="8">
        <v>103</v>
      </c>
      <c r="AI35" s="8">
        <v>105</v>
      </c>
      <c r="AJ35" s="8">
        <v>219</v>
      </c>
      <c r="AK35" s="8">
        <v>886</v>
      </c>
      <c r="AL35" s="8">
        <v>1227</v>
      </c>
      <c r="AN35" s="8">
        <v>171.8</v>
      </c>
      <c r="AO35" s="8">
        <v>148.9</v>
      </c>
      <c r="AP35" s="8">
        <v>62.2</v>
      </c>
      <c r="AQ35" s="8">
        <v>57.1</v>
      </c>
      <c r="AR35" s="8">
        <v>38.2</v>
      </c>
      <c r="AS35" s="8">
        <v>7.5</v>
      </c>
      <c r="AT35" s="8">
        <v>5.5</v>
      </c>
      <c r="AU35" s="8">
        <v>18.5</v>
      </c>
      <c r="AV35" s="8">
        <v>102.3</v>
      </c>
      <c r="AW35" s="8">
        <v>143.7</v>
      </c>
      <c r="AY35" s="8">
        <v>0.5</v>
      </c>
      <c r="AZ35" s="8">
        <v>20.5</v>
      </c>
      <c r="BA35" s="8">
        <v>2.5</v>
      </c>
      <c r="BB35" s="8">
        <v>0</v>
      </c>
      <c r="BC35" s="8">
        <v>0.05</v>
      </c>
      <c r="BD35" s="8">
        <v>1</v>
      </c>
      <c r="BE35" s="8">
        <v>0</v>
      </c>
      <c r="BF35" s="8" t="s">
        <v>48</v>
      </c>
      <c r="BG35" s="9" t="s">
        <v>214</v>
      </c>
      <c r="BH35" s="8">
        <v>0.9</v>
      </c>
      <c r="BI35" s="8"/>
      <c r="BK35">
        <f t="shared" si="24"/>
        <v>159.05</v>
      </c>
      <c r="BL35">
        <f t="shared" si="25"/>
        <v>132.95000000000002</v>
      </c>
      <c r="BM35">
        <f t="shared" si="25"/>
        <v>82.60000000000001</v>
      </c>
      <c r="BN35">
        <f t="shared" si="25"/>
        <v>53.650000000000006</v>
      </c>
      <c r="BO35">
        <f t="shared" si="25"/>
        <v>35.25</v>
      </c>
      <c r="BP35">
        <f t="shared" si="25"/>
        <v>14.675</v>
      </c>
      <c r="BQ35">
        <f t="shared" si="25"/>
        <v>9.25</v>
      </c>
      <c r="BR35">
        <f t="shared" si="25"/>
        <v>36.2</v>
      </c>
      <c r="BS35">
        <f t="shared" si="25"/>
        <v>91.69999999999999</v>
      </c>
      <c r="BT35">
        <f t="shared" si="26"/>
        <v>140.375</v>
      </c>
      <c r="BV35" s="26">
        <f t="shared" si="27"/>
        <v>159.05</v>
      </c>
      <c r="BW35" s="26">
        <f t="shared" si="28"/>
        <v>9.25</v>
      </c>
      <c r="BX35" s="27">
        <f t="shared" si="29"/>
        <v>46.7</v>
      </c>
      <c r="BY35"/>
      <c r="BZ35">
        <f t="shared" si="30"/>
        <v>1</v>
      </c>
      <c r="CA35">
        <f t="shared" si="30"/>
        <v>1</v>
      </c>
      <c r="CB35">
        <f t="shared" si="30"/>
        <v>1</v>
      </c>
      <c r="CC35">
        <f t="shared" si="30"/>
        <v>1</v>
      </c>
      <c r="CD35">
        <f t="shared" si="30"/>
        <v>0</v>
      </c>
      <c r="CE35">
        <f t="shared" si="30"/>
        <v>0</v>
      </c>
      <c r="CF35">
        <f t="shared" si="30"/>
        <v>0</v>
      </c>
      <c r="CG35">
        <f t="shared" si="30"/>
        <v>0</v>
      </c>
      <c r="CH35">
        <f t="shared" si="30"/>
        <v>1</v>
      </c>
      <c r="CI35">
        <f t="shared" si="30"/>
        <v>1</v>
      </c>
      <c r="CJ35" s="8">
        <f t="shared" si="7"/>
        <v>6</v>
      </c>
      <c r="CK35" s="22" t="s">
        <v>212</v>
      </c>
      <c r="CL35" s="8" t="s">
        <v>129</v>
      </c>
      <c r="CN35" s="53">
        <v>1</v>
      </c>
      <c r="CO35" s="8">
        <v>1</v>
      </c>
      <c r="CP35" s="8">
        <v>1</v>
      </c>
      <c r="CQ35" s="8">
        <v>1</v>
      </c>
      <c r="CR35" s="8">
        <v>0</v>
      </c>
      <c r="CS35" s="8">
        <v>0</v>
      </c>
      <c r="CT35" s="8">
        <v>0</v>
      </c>
      <c r="CU35" s="8">
        <v>0</v>
      </c>
      <c r="CV35" s="8">
        <v>1</v>
      </c>
      <c r="CW35" s="8">
        <v>1</v>
      </c>
    </row>
    <row r="36" spans="1:101" ht="12.75">
      <c r="A36" s="8">
        <v>5</v>
      </c>
      <c r="B36" s="22" t="s">
        <v>217</v>
      </c>
      <c r="C36" s="22" t="s">
        <v>181</v>
      </c>
      <c r="D36" s="9" t="s">
        <v>216</v>
      </c>
      <c r="E36" s="8" t="s">
        <v>182</v>
      </c>
      <c r="F36" s="8">
        <v>15.7</v>
      </c>
      <c r="G36" s="8">
        <v>5.6</v>
      </c>
      <c r="H36" s="8">
        <v>32</v>
      </c>
      <c r="I36" s="8">
        <v>1280</v>
      </c>
      <c r="J36" s="8">
        <v>82</v>
      </c>
      <c r="K36" s="8">
        <v>31</v>
      </c>
      <c r="L36" s="8">
        <v>11.2</v>
      </c>
      <c r="N36" s="28">
        <f>(K36-K35)/K35</f>
        <v>-0.44937833037300173</v>
      </c>
      <c r="O36" s="8">
        <v>115.7</v>
      </c>
      <c r="P36" s="28">
        <f>(O36-O35)/O35</f>
        <v>-0.3265424912689174</v>
      </c>
      <c r="Q36" s="8">
        <v>2</v>
      </c>
      <c r="R36" s="12">
        <v>1</v>
      </c>
      <c r="S36" s="8">
        <v>25.6</v>
      </c>
      <c r="T36" s="28">
        <f>(S36-S35)/S35</f>
        <v>0.1636363636363637</v>
      </c>
      <c r="U36" s="8">
        <v>22.2</v>
      </c>
      <c r="V36" s="28">
        <f>(U36-U35)/U35</f>
        <v>0.18085106382978716</v>
      </c>
      <c r="W36" s="30" t="s">
        <v>183</v>
      </c>
      <c r="X36" s="30" t="s">
        <v>183</v>
      </c>
      <c r="Y36" s="8">
        <v>0</v>
      </c>
      <c r="Z36" s="8">
        <v>0</v>
      </c>
      <c r="AC36" s="8">
        <v>620</v>
      </c>
      <c r="AD36" s="8">
        <v>640</v>
      </c>
      <c r="AE36" s="8">
        <v>386</v>
      </c>
      <c r="AF36" s="8">
        <v>166</v>
      </c>
      <c r="AG36" s="8">
        <v>62</v>
      </c>
      <c r="AH36" s="8">
        <v>10</v>
      </c>
      <c r="AI36" s="8">
        <v>6</v>
      </c>
      <c r="AJ36" s="8">
        <v>82</v>
      </c>
      <c r="AK36" s="8">
        <v>226</v>
      </c>
      <c r="AL36" s="8">
        <v>282</v>
      </c>
      <c r="AN36" s="8">
        <v>95.3</v>
      </c>
      <c r="AO36" s="8">
        <v>115.7</v>
      </c>
      <c r="AP36" s="8">
        <v>60.6</v>
      </c>
      <c r="AQ36" s="8">
        <v>24.2</v>
      </c>
      <c r="AR36" s="8">
        <v>2.8</v>
      </c>
      <c r="AS36" s="8">
        <v>0</v>
      </c>
      <c r="AT36" s="8">
        <v>0</v>
      </c>
      <c r="AU36" s="8">
        <v>24.7</v>
      </c>
      <c r="AV36" s="8">
        <v>32.6</v>
      </c>
      <c r="AW36" s="8">
        <v>43.2</v>
      </c>
      <c r="AY36" s="8">
        <v>0.61</v>
      </c>
      <c r="AZ36" s="8">
        <v>36.7</v>
      </c>
      <c r="BA36" s="8">
        <v>3.4</v>
      </c>
      <c r="BB36" s="8">
        <v>0</v>
      </c>
      <c r="BC36" s="8">
        <v>0.05</v>
      </c>
      <c r="BD36" s="8">
        <v>1</v>
      </c>
      <c r="BE36" s="8">
        <v>0</v>
      </c>
      <c r="BF36" s="8" t="s">
        <v>48</v>
      </c>
      <c r="BG36" s="9" t="s">
        <v>214</v>
      </c>
      <c r="BH36" s="8">
        <v>0.9</v>
      </c>
      <c r="BI36" s="8"/>
      <c r="BK36">
        <f t="shared" si="24"/>
        <v>87.375</v>
      </c>
      <c r="BL36">
        <f t="shared" si="25"/>
        <v>96.825</v>
      </c>
      <c r="BM36">
        <f t="shared" si="25"/>
        <v>65.275</v>
      </c>
      <c r="BN36">
        <f t="shared" si="25"/>
        <v>27.95</v>
      </c>
      <c r="BO36">
        <f t="shared" si="25"/>
        <v>7.449999999999999</v>
      </c>
      <c r="BP36">
        <f t="shared" si="25"/>
        <v>0.7</v>
      </c>
      <c r="BQ36">
        <f t="shared" si="25"/>
        <v>6.175</v>
      </c>
      <c r="BR36">
        <f t="shared" si="25"/>
        <v>20.5</v>
      </c>
      <c r="BS36">
        <f t="shared" si="25"/>
        <v>33.275000000000006</v>
      </c>
      <c r="BT36">
        <f t="shared" si="26"/>
        <v>53.575</v>
      </c>
      <c r="BV36" s="26">
        <f t="shared" si="27"/>
        <v>96.825</v>
      </c>
      <c r="BW36" s="26">
        <f t="shared" si="28"/>
        <v>0.7</v>
      </c>
      <c r="BX36" s="27">
        <f t="shared" si="29"/>
        <v>24.73125</v>
      </c>
      <c r="BY36"/>
      <c r="BZ36">
        <f t="shared" si="30"/>
        <v>1</v>
      </c>
      <c r="CA36">
        <f t="shared" si="30"/>
        <v>1</v>
      </c>
      <c r="CB36">
        <f t="shared" si="30"/>
        <v>1</v>
      </c>
      <c r="CC36">
        <f t="shared" si="30"/>
        <v>1</v>
      </c>
      <c r="CD36">
        <f t="shared" si="30"/>
        <v>0</v>
      </c>
      <c r="CE36">
        <f t="shared" si="30"/>
        <v>0</v>
      </c>
      <c r="CF36">
        <f t="shared" si="30"/>
        <v>0</v>
      </c>
      <c r="CG36">
        <f t="shared" si="30"/>
        <v>0</v>
      </c>
      <c r="CH36">
        <f t="shared" si="30"/>
        <v>1</v>
      </c>
      <c r="CI36">
        <f t="shared" si="30"/>
        <v>1</v>
      </c>
      <c r="CJ36" s="8">
        <f t="shared" si="7"/>
        <v>6</v>
      </c>
      <c r="CK36" s="22" t="s">
        <v>217</v>
      </c>
      <c r="CL36" s="8" t="s">
        <v>182</v>
      </c>
      <c r="CN36" s="159">
        <v>1</v>
      </c>
      <c r="CO36" s="158">
        <v>1</v>
      </c>
      <c r="CP36" s="158">
        <v>1</v>
      </c>
      <c r="CQ36" s="158">
        <v>1</v>
      </c>
      <c r="CR36" s="8">
        <v>0</v>
      </c>
      <c r="CS36" s="8">
        <v>0</v>
      </c>
      <c r="CT36" s="8">
        <v>0</v>
      </c>
      <c r="CU36" s="8">
        <v>0</v>
      </c>
      <c r="CV36" s="158">
        <v>1</v>
      </c>
      <c r="CW36" s="158">
        <v>1</v>
      </c>
    </row>
    <row r="37" spans="1:101" ht="12.75">
      <c r="A37" s="8">
        <v>5</v>
      </c>
      <c r="B37" s="43" t="s">
        <v>217</v>
      </c>
      <c r="C37" s="43" t="s">
        <v>181</v>
      </c>
      <c r="D37" s="44" t="s">
        <v>215</v>
      </c>
      <c r="E37" s="45" t="s">
        <v>184</v>
      </c>
      <c r="F37" s="8">
        <v>14.4</v>
      </c>
      <c r="G37" s="8">
        <v>8.6</v>
      </c>
      <c r="H37" s="8">
        <v>28</v>
      </c>
      <c r="I37" s="8">
        <v>1831</v>
      </c>
      <c r="J37" s="8">
        <v>90</v>
      </c>
      <c r="K37" s="8">
        <v>32</v>
      </c>
      <c r="L37" s="8">
        <v>12.9</v>
      </c>
      <c r="N37" s="28">
        <f>(K37-K35)/K35</f>
        <v>-0.43161634103019536</v>
      </c>
      <c r="O37" s="8">
        <v>120.5</v>
      </c>
      <c r="P37" s="28">
        <f>(O37-O35)/O35</f>
        <v>-0.2986030267753202</v>
      </c>
      <c r="Q37" s="8">
        <v>2</v>
      </c>
      <c r="R37" s="12">
        <v>1</v>
      </c>
      <c r="S37" s="8">
        <v>24.2</v>
      </c>
      <c r="T37" s="28">
        <f>(S37-S35)/S35</f>
        <v>0.09999999999999996</v>
      </c>
      <c r="U37" s="8">
        <v>21.2</v>
      </c>
      <c r="V37" s="28">
        <f>(U37-U35)/U35</f>
        <v>0.127659574468085</v>
      </c>
      <c r="W37" s="8" t="s">
        <v>198</v>
      </c>
      <c r="X37" s="8" t="s">
        <v>198</v>
      </c>
      <c r="Y37" s="8">
        <v>0</v>
      </c>
      <c r="Z37" s="8">
        <v>0</v>
      </c>
      <c r="AC37" s="8">
        <v>1279</v>
      </c>
      <c r="AD37" s="8">
        <v>1285</v>
      </c>
      <c r="AE37" s="8">
        <v>747</v>
      </c>
      <c r="AF37" s="8">
        <v>402</v>
      </c>
      <c r="AG37" s="8">
        <v>155</v>
      </c>
      <c r="AH37" s="8">
        <v>39</v>
      </c>
      <c r="AI37" s="8">
        <v>33</v>
      </c>
      <c r="AJ37" s="8">
        <v>93</v>
      </c>
      <c r="AK37" s="8">
        <v>500</v>
      </c>
      <c r="AL37" s="8">
        <v>645</v>
      </c>
      <c r="AN37" s="8">
        <v>108.1</v>
      </c>
      <c r="AO37" s="8">
        <v>120.5</v>
      </c>
      <c r="AP37" s="8">
        <v>51.1</v>
      </c>
      <c r="AQ37" s="8">
        <v>23.6</v>
      </c>
      <c r="AR37" s="8">
        <v>7.3</v>
      </c>
      <c r="AS37" s="8">
        <v>0.9</v>
      </c>
      <c r="AT37" s="8">
        <v>0</v>
      </c>
      <c r="AU37" s="8">
        <v>8</v>
      </c>
      <c r="AV37" s="8">
        <v>34.9</v>
      </c>
      <c r="AW37" s="8">
        <v>49.6</v>
      </c>
      <c r="AY37" s="8">
        <v>0.6</v>
      </c>
      <c r="AZ37" s="8">
        <v>35.8</v>
      </c>
      <c r="BA37" s="8">
        <v>3</v>
      </c>
      <c r="BB37" s="8">
        <v>0</v>
      </c>
      <c r="BC37" s="8">
        <v>0.05</v>
      </c>
      <c r="BD37" s="8">
        <v>1</v>
      </c>
      <c r="BE37" s="8">
        <v>0</v>
      </c>
      <c r="BF37" s="8" t="s">
        <v>48</v>
      </c>
      <c r="BG37" s="9" t="s">
        <v>214</v>
      </c>
      <c r="BH37" s="8">
        <v>0.9</v>
      </c>
      <c r="BI37" s="8"/>
      <c r="BK37">
        <f t="shared" si="24"/>
        <v>96.575</v>
      </c>
      <c r="BL37">
        <f t="shared" si="25"/>
        <v>100.05000000000001</v>
      </c>
      <c r="BM37">
        <f t="shared" si="25"/>
        <v>61.574999999999996</v>
      </c>
      <c r="BN37">
        <f t="shared" si="25"/>
        <v>26.400000000000002</v>
      </c>
      <c r="BO37">
        <f t="shared" si="25"/>
        <v>9.775</v>
      </c>
      <c r="BP37">
        <f t="shared" si="25"/>
        <v>2.275</v>
      </c>
      <c r="BQ37">
        <f t="shared" si="25"/>
        <v>2.225</v>
      </c>
      <c r="BR37">
        <f t="shared" si="25"/>
        <v>12.725</v>
      </c>
      <c r="BS37">
        <f t="shared" si="25"/>
        <v>31.85</v>
      </c>
      <c r="BT37">
        <f t="shared" si="26"/>
        <v>60.55</v>
      </c>
      <c r="BV37" s="26">
        <f t="shared" si="27"/>
        <v>100.05000000000001</v>
      </c>
      <c r="BW37" s="26">
        <f t="shared" si="28"/>
        <v>2.225</v>
      </c>
      <c r="BX37" s="27">
        <f t="shared" si="29"/>
        <v>26.681250000000006</v>
      </c>
      <c r="BY37"/>
      <c r="BZ37">
        <f t="shared" si="30"/>
        <v>1</v>
      </c>
      <c r="CA37">
        <f t="shared" si="30"/>
        <v>1</v>
      </c>
      <c r="CB37">
        <f t="shared" si="30"/>
        <v>1</v>
      </c>
      <c r="CC37">
        <f t="shared" si="30"/>
        <v>0</v>
      </c>
      <c r="CD37">
        <f t="shared" si="30"/>
        <v>0</v>
      </c>
      <c r="CE37">
        <f t="shared" si="30"/>
        <v>0</v>
      </c>
      <c r="CF37">
        <f t="shared" si="30"/>
        <v>0</v>
      </c>
      <c r="CG37">
        <f t="shared" si="30"/>
        <v>0</v>
      </c>
      <c r="CH37">
        <f t="shared" si="30"/>
        <v>1</v>
      </c>
      <c r="CI37">
        <f t="shared" si="30"/>
        <v>1</v>
      </c>
      <c r="CJ37" s="8">
        <f t="shared" si="7"/>
        <v>5</v>
      </c>
      <c r="CK37" s="43" t="s">
        <v>217</v>
      </c>
      <c r="CL37" s="45" t="s">
        <v>184</v>
      </c>
      <c r="CN37" s="159">
        <v>1</v>
      </c>
      <c r="CO37" s="158">
        <v>1</v>
      </c>
      <c r="CP37" s="158">
        <v>1</v>
      </c>
      <c r="CQ37" s="8">
        <v>0</v>
      </c>
      <c r="CR37" s="8">
        <v>0</v>
      </c>
      <c r="CS37" s="8">
        <v>0</v>
      </c>
      <c r="CT37" s="8">
        <v>0</v>
      </c>
      <c r="CU37" s="8">
        <v>0</v>
      </c>
      <c r="CV37" s="158">
        <v>1</v>
      </c>
      <c r="CW37" s="158">
        <v>1</v>
      </c>
    </row>
    <row r="38" spans="1:101" ht="12.75">
      <c r="A38" s="8">
        <v>5</v>
      </c>
      <c r="B38" s="22" t="s">
        <v>217</v>
      </c>
      <c r="C38" s="22" t="s">
        <v>181</v>
      </c>
      <c r="D38" s="9" t="s">
        <v>213</v>
      </c>
      <c r="E38" s="8" t="s">
        <v>186</v>
      </c>
      <c r="F38" s="8">
        <v>19.2</v>
      </c>
      <c r="G38" s="8">
        <v>3.8</v>
      </c>
      <c r="H38" s="8">
        <v>29</v>
      </c>
      <c r="I38" s="8">
        <v>849</v>
      </c>
      <c r="J38" s="8">
        <v>60</v>
      </c>
      <c r="K38" s="8">
        <v>30.8</v>
      </c>
      <c r="L38" s="8">
        <v>6.9</v>
      </c>
      <c r="M38" s="42" t="s">
        <v>51</v>
      </c>
      <c r="N38" s="28">
        <f>(K38-K35)/K35</f>
        <v>-0.452930728241563</v>
      </c>
      <c r="O38" s="8">
        <v>148.9</v>
      </c>
      <c r="P38" s="28">
        <f>(O38-O35)/O35</f>
        <v>-0.1332945285215367</v>
      </c>
      <c r="Q38" s="8">
        <v>2</v>
      </c>
      <c r="R38" s="12">
        <v>1</v>
      </c>
      <c r="S38" s="8">
        <v>33.4</v>
      </c>
      <c r="T38" s="28">
        <f>(S38-S35)/S35</f>
        <v>0.5181818181818181</v>
      </c>
      <c r="U38" s="8">
        <v>27.8</v>
      </c>
      <c r="V38" s="28">
        <f>(U38-U35)/U35</f>
        <v>0.4787234042553191</v>
      </c>
      <c r="W38" s="8" t="s">
        <v>198</v>
      </c>
      <c r="X38" s="38" t="s">
        <v>218</v>
      </c>
      <c r="Y38" s="38" t="s">
        <v>195</v>
      </c>
      <c r="Z38" s="8">
        <v>0</v>
      </c>
      <c r="AC38" s="8">
        <v>585</v>
      </c>
      <c r="AD38" s="8">
        <v>838</v>
      </c>
      <c r="AE38" s="8">
        <v>545</v>
      </c>
      <c r="AF38" s="8">
        <v>276</v>
      </c>
      <c r="AG38" s="8">
        <v>153</v>
      </c>
      <c r="AH38" s="8">
        <v>33</v>
      </c>
      <c r="AI38" s="8">
        <v>3</v>
      </c>
      <c r="AJ38" s="8">
        <v>0</v>
      </c>
      <c r="AK38" s="8">
        <v>13</v>
      </c>
      <c r="AL38" s="8">
        <v>61</v>
      </c>
      <c r="AN38" s="8">
        <v>90.3</v>
      </c>
      <c r="AO38" s="8">
        <v>148.9</v>
      </c>
      <c r="AP38" s="8">
        <v>94.4</v>
      </c>
      <c r="AQ38" s="8">
        <v>31.5</v>
      </c>
      <c r="AR38" s="8">
        <v>12.1</v>
      </c>
      <c r="AS38" s="8">
        <v>3.3</v>
      </c>
      <c r="AT38" s="8">
        <v>0</v>
      </c>
      <c r="AU38" s="8">
        <v>0</v>
      </c>
      <c r="AV38" s="8">
        <v>0</v>
      </c>
      <c r="AW38" s="8">
        <v>4.1</v>
      </c>
      <c r="AY38" s="8">
        <v>0.74</v>
      </c>
      <c r="AZ38" s="8">
        <v>64.8</v>
      </c>
      <c r="BA38" s="8">
        <v>3</v>
      </c>
      <c r="BB38" s="8">
        <v>0</v>
      </c>
      <c r="BC38" s="8">
        <v>0.05</v>
      </c>
      <c r="BD38" s="8">
        <v>2</v>
      </c>
      <c r="BE38" s="8">
        <v>0</v>
      </c>
      <c r="BF38" s="8" t="s">
        <v>48</v>
      </c>
      <c r="BG38" s="9" t="s">
        <v>214</v>
      </c>
      <c r="BH38" s="8">
        <v>0.9</v>
      </c>
      <c r="BI38" s="8"/>
      <c r="BK38">
        <f t="shared" si="24"/>
        <v>83.4</v>
      </c>
      <c r="BL38">
        <f t="shared" si="25"/>
        <v>120.625</v>
      </c>
      <c r="BM38">
        <f t="shared" si="25"/>
        <v>92.30000000000001</v>
      </c>
      <c r="BN38">
        <f t="shared" si="25"/>
        <v>42.375</v>
      </c>
      <c r="BO38">
        <f t="shared" si="25"/>
        <v>14.75</v>
      </c>
      <c r="BP38">
        <f t="shared" si="25"/>
        <v>4.675</v>
      </c>
      <c r="BQ38">
        <f t="shared" si="25"/>
        <v>0.825</v>
      </c>
      <c r="BR38">
        <f t="shared" si="25"/>
        <v>0</v>
      </c>
      <c r="BS38">
        <f t="shared" si="25"/>
        <v>1.025</v>
      </c>
      <c r="BT38">
        <f t="shared" si="26"/>
        <v>24.625</v>
      </c>
      <c r="BV38" s="26">
        <f t="shared" si="27"/>
        <v>120.625</v>
      </c>
      <c r="BW38" s="26">
        <f t="shared" si="28"/>
        <v>0</v>
      </c>
      <c r="BX38" s="27">
        <f t="shared" si="29"/>
        <v>30.15625</v>
      </c>
      <c r="BY38"/>
      <c r="BZ38">
        <f t="shared" si="30"/>
        <v>1</v>
      </c>
      <c r="CA38">
        <f t="shared" si="30"/>
        <v>1</v>
      </c>
      <c r="CB38">
        <f t="shared" si="30"/>
        <v>1</v>
      </c>
      <c r="CC38">
        <f t="shared" si="30"/>
        <v>1</v>
      </c>
      <c r="CD38">
        <f t="shared" si="30"/>
        <v>0</v>
      </c>
      <c r="CE38">
        <f t="shared" si="30"/>
        <v>0</v>
      </c>
      <c r="CF38">
        <f t="shared" si="30"/>
        <v>0</v>
      </c>
      <c r="CG38">
        <f t="shared" si="30"/>
        <v>0</v>
      </c>
      <c r="CH38">
        <f t="shared" si="30"/>
        <v>0</v>
      </c>
      <c r="CI38">
        <f t="shared" si="30"/>
        <v>0</v>
      </c>
      <c r="CJ38" s="8">
        <f t="shared" si="7"/>
        <v>4</v>
      </c>
      <c r="CK38" s="22" t="s">
        <v>217</v>
      </c>
      <c r="CL38" s="8" t="s">
        <v>186</v>
      </c>
      <c r="CN38" s="159">
        <v>1</v>
      </c>
      <c r="CO38" s="158">
        <v>1</v>
      </c>
      <c r="CP38" s="158">
        <v>1</v>
      </c>
      <c r="CQ38" s="158">
        <v>1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</row>
    <row r="39" spans="1:101" ht="12.75">
      <c r="A39" s="33"/>
      <c r="B39" s="34"/>
      <c r="C39" s="34"/>
      <c r="D39" s="35"/>
      <c r="E39" s="33"/>
      <c r="F39" s="36">
        <f>AVERAGE(F33:F36)</f>
        <v>16.25</v>
      </c>
      <c r="G39" s="33"/>
      <c r="H39" s="33"/>
      <c r="I39" s="33"/>
      <c r="J39" s="33"/>
      <c r="K39" s="33"/>
      <c r="L39" s="33"/>
      <c r="M39" s="33"/>
      <c r="N39" s="36"/>
      <c r="O39" s="33"/>
      <c r="P39" s="36"/>
      <c r="Q39" s="33"/>
      <c r="R39" s="36"/>
      <c r="S39" s="33"/>
      <c r="T39" s="37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8" t="s">
        <v>51</v>
      </c>
      <c r="CK39" s="34"/>
      <c r="CL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</row>
    <row r="40" spans="2:101" ht="12.75">
      <c r="B40" s="46" t="s">
        <v>51</v>
      </c>
      <c r="C40" s="22"/>
      <c r="D40" s="9"/>
      <c r="W40" s="47" t="s">
        <v>219</v>
      </c>
      <c r="BH40" s="8"/>
      <c r="BI40" s="8"/>
      <c r="CJ40" s="8" t="s">
        <v>51</v>
      </c>
      <c r="CK40" s="46" t="s">
        <v>51</v>
      </c>
      <c r="CO40" s="8"/>
      <c r="CP40" s="8"/>
      <c r="CQ40" s="8"/>
      <c r="CR40" s="8"/>
      <c r="CS40" s="8"/>
      <c r="CT40" s="8"/>
      <c r="CU40" s="8"/>
      <c r="CV40" s="8"/>
      <c r="CW40" s="8"/>
    </row>
    <row r="41" spans="1:101" ht="12.75">
      <c r="A41" s="8">
        <v>6</v>
      </c>
      <c r="B41" s="22" t="s">
        <v>220</v>
      </c>
      <c r="C41" s="22" t="s">
        <v>174</v>
      </c>
      <c r="D41" s="9" t="s">
        <v>221</v>
      </c>
      <c r="E41" s="8" t="s">
        <v>129</v>
      </c>
      <c r="F41" s="8">
        <v>9.8</v>
      </c>
      <c r="G41" s="8">
        <v>1.9</v>
      </c>
      <c r="H41" s="8">
        <v>28</v>
      </c>
      <c r="I41" s="8">
        <v>2299</v>
      </c>
      <c r="J41" s="8">
        <v>121</v>
      </c>
      <c r="K41" s="8">
        <v>27.3</v>
      </c>
      <c r="L41" s="8">
        <v>7.4</v>
      </c>
      <c r="N41" s="28" t="s">
        <v>51</v>
      </c>
      <c r="O41" s="8">
        <v>75.5</v>
      </c>
      <c r="P41" s="28" t="s">
        <v>51</v>
      </c>
      <c r="Q41" s="8">
        <v>10</v>
      </c>
      <c r="S41" s="8">
        <v>19.3</v>
      </c>
      <c r="T41" s="28" t="s">
        <v>51</v>
      </c>
      <c r="U41" s="8">
        <v>15.7</v>
      </c>
      <c r="V41" s="28" t="s">
        <v>51</v>
      </c>
      <c r="AC41" s="8">
        <v>1401</v>
      </c>
      <c r="AD41" s="8">
        <v>1110</v>
      </c>
      <c r="AE41" s="8">
        <v>720</v>
      </c>
      <c r="AF41" s="8">
        <v>615</v>
      </c>
      <c r="AG41" s="8">
        <v>504</v>
      </c>
      <c r="AH41" s="8">
        <v>306</v>
      </c>
      <c r="AI41" s="8">
        <v>105</v>
      </c>
      <c r="AJ41" s="8">
        <v>201</v>
      </c>
      <c r="AK41" s="8">
        <v>726</v>
      </c>
      <c r="AL41" s="8">
        <v>1044</v>
      </c>
      <c r="AN41" s="8">
        <v>74.5</v>
      </c>
      <c r="AO41" s="8">
        <v>74.9</v>
      </c>
      <c r="AP41" s="8">
        <v>39.6</v>
      </c>
      <c r="AQ41" s="8">
        <v>32.1</v>
      </c>
      <c r="AR41" s="8">
        <v>21.9</v>
      </c>
      <c r="AS41" s="8">
        <v>9.4</v>
      </c>
      <c r="AT41" s="8">
        <v>1.3</v>
      </c>
      <c r="AU41" s="8">
        <v>7</v>
      </c>
      <c r="AV41" s="8">
        <v>47.9</v>
      </c>
      <c r="AW41" s="8">
        <v>75.5</v>
      </c>
      <c r="AY41" s="8">
        <v>0.4</v>
      </c>
      <c r="AZ41" s="8">
        <v>32.6</v>
      </c>
      <c r="BA41" s="8">
        <v>3.9</v>
      </c>
      <c r="BB41" s="8">
        <v>0</v>
      </c>
      <c r="BC41" s="8">
        <v>0.05</v>
      </c>
      <c r="BD41" s="8">
        <v>1</v>
      </c>
      <c r="BE41" s="8">
        <v>0</v>
      </c>
      <c r="BF41" s="8" t="s">
        <v>48</v>
      </c>
      <c r="BG41" s="9" t="s">
        <v>214</v>
      </c>
      <c r="BH41" s="8">
        <v>0.95</v>
      </c>
      <c r="BI41" s="8"/>
      <c r="BK41">
        <f aca="true" t="shared" si="31" ref="BK41:BK46">(AW41+2*AN41+AO41)/4</f>
        <v>74.85</v>
      </c>
      <c r="BL41">
        <f aca="true" t="shared" si="32" ref="BL41:BS46">(AN41+2*AO41+AP41)/4</f>
        <v>65.97500000000001</v>
      </c>
      <c r="BM41">
        <f t="shared" si="32"/>
        <v>46.550000000000004</v>
      </c>
      <c r="BN41">
        <f t="shared" si="32"/>
        <v>31.425000000000004</v>
      </c>
      <c r="BO41">
        <f t="shared" si="32"/>
        <v>21.325000000000003</v>
      </c>
      <c r="BP41">
        <f t="shared" si="32"/>
        <v>10.5</v>
      </c>
      <c r="BQ41">
        <f t="shared" si="32"/>
        <v>4.75</v>
      </c>
      <c r="BR41">
        <f t="shared" si="32"/>
        <v>15.8</v>
      </c>
      <c r="BS41">
        <f t="shared" si="32"/>
        <v>44.575</v>
      </c>
      <c r="BT41">
        <f aca="true" t="shared" si="33" ref="BT41:BT46">(AV41+2*AW41+AN41)/4</f>
        <v>68.35</v>
      </c>
      <c r="BV41" s="26">
        <f aca="true" t="shared" si="34" ref="BV41:BV46">MAX(BK41:BT41)</f>
        <v>74.85</v>
      </c>
      <c r="BW41" s="26">
        <f aca="true" t="shared" si="35" ref="BW41:BW46">MIN(BK41:BT41)</f>
        <v>4.75</v>
      </c>
      <c r="BX41" s="27">
        <f aca="true" t="shared" si="36" ref="BX41:BX46">(BV41-BW41)/4+BW41</f>
        <v>22.275</v>
      </c>
      <c r="BY41"/>
      <c r="BZ41">
        <f aca="true" t="shared" si="37" ref="BZ41:CI46">IF(BK41&gt;$BX41,1,0)</f>
        <v>1</v>
      </c>
      <c r="CA41">
        <f t="shared" si="37"/>
        <v>1</v>
      </c>
      <c r="CB41">
        <f t="shared" si="37"/>
        <v>1</v>
      </c>
      <c r="CC41">
        <f t="shared" si="37"/>
        <v>1</v>
      </c>
      <c r="CD41">
        <f t="shared" si="37"/>
        <v>0</v>
      </c>
      <c r="CE41">
        <f t="shared" si="37"/>
        <v>0</v>
      </c>
      <c r="CF41">
        <f t="shared" si="37"/>
        <v>0</v>
      </c>
      <c r="CG41">
        <f t="shared" si="37"/>
        <v>0</v>
      </c>
      <c r="CH41">
        <f t="shared" si="37"/>
        <v>1</v>
      </c>
      <c r="CI41">
        <f t="shared" si="37"/>
        <v>1</v>
      </c>
      <c r="CJ41" s="8">
        <f t="shared" si="7"/>
        <v>6</v>
      </c>
      <c r="CK41" s="22" t="s">
        <v>220</v>
      </c>
      <c r="CL41" s="8" t="s">
        <v>129</v>
      </c>
      <c r="CM41" s="107" t="s">
        <v>220</v>
      </c>
      <c r="CN41" s="53">
        <v>1</v>
      </c>
      <c r="CO41" s="8">
        <v>1</v>
      </c>
      <c r="CP41" s="8">
        <v>1</v>
      </c>
      <c r="CQ41" s="8">
        <v>1</v>
      </c>
      <c r="CR41" s="8">
        <v>0</v>
      </c>
      <c r="CS41" s="8">
        <v>0</v>
      </c>
      <c r="CT41" s="8">
        <v>0</v>
      </c>
      <c r="CU41" s="8">
        <v>0</v>
      </c>
      <c r="CV41" s="8">
        <v>1</v>
      </c>
      <c r="CW41" s="53">
        <v>1</v>
      </c>
    </row>
    <row r="42" spans="1:101" ht="12.75">
      <c r="A42" s="8">
        <v>6</v>
      </c>
      <c r="B42" s="22" t="s">
        <v>222</v>
      </c>
      <c r="C42" s="22" t="s">
        <v>223</v>
      </c>
      <c r="D42" s="9" t="s">
        <v>221</v>
      </c>
      <c r="E42" s="8" t="s">
        <v>182</v>
      </c>
      <c r="F42" s="8">
        <v>9.8</v>
      </c>
      <c r="G42" s="8">
        <v>1.9</v>
      </c>
      <c r="H42" s="8">
        <v>27</v>
      </c>
      <c r="I42" s="8">
        <v>640</v>
      </c>
      <c r="J42" s="8">
        <v>85</v>
      </c>
      <c r="K42" s="8">
        <v>14.4</v>
      </c>
      <c r="L42" s="8">
        <v>7.5</v>
      </c>
      <c r="N42" s="28">
        <f>(K42-K41)/K41</f>
        <v>-0.4725274725274725</v>
      </c>
      <c r="O42" s="8">
        <v>52.7</v>
      </c>
      <c r="P42" s="28">
        <f>(O42-O41)/O41</f>
        <v>-0.30198675496688737</v>
      </c>
      <c r="Q42" s="8">
        <v>2</v>
      </c>
      <c r="R42" s="12">
        <v>2</v>
      </c>
      <c r="S42" s="8">
        <v>26.9</v>
      </c>
      <c r="T42" s="28">
        <f>(S42-S41)/S41</f>
        <v>0.393782383419689</v>
      </c>
      <c r="U42" s="8">
        <v>24.4</v>
      </c>
      <c r="V42" s="28">
        <f>(U42-U41)/U41</f>
        <v>0.554140127388535</v>
      </c>
      <c r="W42" s="30" t="s">
        <v>183</v>
      </c>
      <c r="X42" s="30" t="s">
        <v>183</v>
      </c>
      <c r="Y42" s="38" t="s">
        <v>195</v>
      </c>
      <c r="Z42" s="8" t="s">
        <v>73</v>
      </c>
      <c r="AC42" s="8">
        <v>481</v>
      </c>
      <c r="AD42" s="8">
        <v>543</v>
      </c>
      <c r="AE42" s="8">
        <v>423</v>
      </c>
      <c r="AF42" s="8">
        <v>239</v>
      </c>
      <c r="AG42" s="8">
        <v>114</v>
      </c>
      <c r="AH42" s="8">
        <v>23</v>
      </c>
      <c r="AI42" s="8">
        <v>21</v>
      </c>
      <c r="AJ42" s="8">
        <v>30</v>
      </c>
      <c r="AK42" s="8">
        <v>30</v>
      </c>
      <c r="AL42" s="8">
        <v>39</v>
      </c>
      <c r="AN42" s="8">
        <v>43.2</v>
      </c>
      <c r="AO42" s="8">
        <v>52.7</v>
      </c>
      <c r="AP42" s="8">
        <v>34</v>
      </c>
      <c r="AQ42" s="8">
        <v>21.6</v>
      </c>
      <c r="AR42" s="8">
        <v>4.4</v>
      </c>
      <c r="AS42" s="8">
        <v>0.6</v>
      </c>
      <c r="AT42" s="8">
        <v>0.3</v>
      </c>
      <c r="AU42" s="8">
        <v>0.3</v>
      </c>
      <c r="AV42" s="8">
        <v>8.5</v>
      </c>
      <c r="AW42" s="8">
        <v>1.1</v>
      </c>
      <c r="AY42" s="8">
        <v>0.67</v>
      </c>
      <c r="AZ42" s="8">
        <v>63.5</v>
      </c>
      <c r="BA42" s="8">
        <v>4</v>
      </c>
      <c r="BB42" s="8">
        <v>0</v>
      </c>
      <c r="BC42" s="8">
        <v>0.05</v>
      </c>
      <c r="BD42" s="8">
        <v>2</v>
      </c>
      <c r="BE42" s="8">
        <v>0</v>
      </c>
      <c r="BF42" s="8" t="s">
        <v>48</v>
      </c>
      <c r="BG42" s="9" t="s">
        <v>214</v>
      </c>
      <c r="BH42" s="8">
        <v>0.95</v>
      </c>
      <c r="BI42" s="8"/>
      <c r="BK42">
        <f t="shared" si="31"/>
        <v>35.05</v>
      </c>
      <c r="BL42">
        <f t="shared" si="32"/>
        <v>45.650000000000006</v>
      </c>
      <c r="BM42">
        <f t="shared" si="32"/>
        <v>35.575</v>
      </c>
      <c r="BN42">
        <f t="shared" si="32"/>
        <v>20.400000000000002</v>
      </c>
      <c r="BO42">
        <f t="shared" si="32"/>
        <v>7.750000000000001</v>
      </c>
      <c r="BP42">
        <f t="shared" si="32"/>
        <v>1.475</v>
      </c>
      <c r="BQ42">
        <f t="shared" si="32"/>
        <v>0.375</v>
      </c>
      <c r="BR42">
        <f t="shared" si="32"/>
        <v>2.35</v>
      </c>
      <c r="BS42">
        <f t="shared" si="32"/>
        <v>4.6000000000000005</v>
      </c>
      <c r="BT42">
        <f t="shared" si="33"/>
        <v>13.475000000000001</v>
      </c>
      <c r="BV42" s="26">
        <f t="shared" si="34"/>
        <v>45.650000000000006</v>
      </c>
      <c r="BW42" s="26">
        <f t="shared" si="35"/>
        <v>0.375</v>
      </c>
      <c r="BX42" s="27">
        <f t="shared" si="36"/>
        <v>11.693750000000001</v>
      </c>
      <c r="BY42"/>
      <c r="BZ42">
        <f t="shared" si="37"/>
        <v>1</v>
      </c>
      <c r="CA42">
        <f t="shared" si="37"/>
        <v>1</v>
      </c>
      <c r="CB42">
        <f t="shared" si="37"/>
        <v>1</v>
      </c>
      <c r="CC42">
        <f t="shared" si="37"/>
        <v>1</v>
      </c>
      <c r="CD42">
        <f t="shared" si="37"/>
        <v>0</v>
      </c>
      <c r="CE42">
        <f t="shared" si="37"/>
        <v>0</v>
      </c>
      <c r="CF42">
        <f t="shared" si="37"/>
        <v>0</v>
      </c>
      <c r="CG42">
        <f t="shared" si="37"/>
        <v>0</v>
      </c>
      <c r="CH42">
        <f t="shared" si="37"/>
        <v>0</v>
      </c>
      <c r="CI42">
        <f t="shared" si="37"/>
        <v>1</v>
      </c>
      <c r="CJ42" s="8">
        <f t="shared" si="7"/>
        <v>5</v>
      </c>
      <c r="CK42" s="22" t="s">
        <v>222</v>
      </c>
      <c r="CL42" s="8" t="s">
        <v>182</v>
      </c>
      <c r="CN42" s="159">
        <v>1</v>
      </c>
      <c r="CO42" s="158">
        <v>1</v>
      </c>
      <c r="CP42" s="158">
        <v>1</v>
      </c>
      <c r="CQ42" s="158">
        <v>1</v>
      </c>
      <c r="CR42" s="8">
        <v>0</v>
      </c>
      <c r="CS42" s="8">
        <v>0</v>
      </c>
      <c r="CT42" s="8">
        <v>0</v>
      </c>
      <c r="CU42" s="8">
        <v>0</v>
      </c>
      <c r="CV42" s="8">
        <v>0</v>
      </c>
      <c r="CW42" s="159">
        <v>1</v>
      </c>
    </row>
    <row r="43" spans="1:101" ht="12.75">
      <c r="A43" s="8">
        <v>6</v>
      </c>
      <c r="B43" s="22" t="s">
        <v>220</v>
      </c>
      <c r="C43" s="22" t="s">
        <v>174</v>
      </c>
      <c r="D43" s="9" t="s">
        <v>224</v>
      </c>
      <c r="E43" s="8" t="s">
        <v>129</v>
      </c>
      <c r="F43" s="8">
        <v>3.3</v>
      </c>
      <c r="G43" s="8">
        <v>4.7</v>
      </c>
      <c r="H43" s="8">
        <v>29</v>
      </c>
      <c r="I43" s="8">
        <v>867</v>
      </c>
      <c r="J43" s="8">
        <v>101</v>
      </c>
      <c r="K43" s="8">
        <v>13.4</v>
      </c>
      <c r="L43" s="8">
        <v>5.4</v>
      </c>
      <c r="M43" s="42" t="s">
        <v>51</v>
      </c>
      <c r="O43" s="8">
        <v>38.7</v>
      </c>
      <c r="Q43" s="8">
        <v>1</v>
      </c>
      <c r="S43" s="8">
        <v>24.7</v>
      </c>
      <c r="T43" s="12"/>
      <c r="U43" s="8">
        <v>20.5</v>
      </c>
      <c r="V43" s="12"/>
      <c r="AC43" s="8">
        <v>641</v>
      </c>
      <c r="AD43" s="8">
        <v>452</v>
      </c>
      <c r="AE43" s="8">
        <v>209</v>
      </c>
      <c r="AF43" s="8">
        <v>160</v>
      </c>
      <c r="AG43" s="8">
        <v>120</v>
      </c>
      <c r="AH43" s="8">
        <v>70</v>
      </c>
      <c r="AI43" s="8">
        <v>39</v>
      </c>
      <c r="AJ43" s="8">
        <v>41</v>
      </c>
      <c r="AK43" s="8">
        <v>255</v>
      </c>
      <c r="AL43" s="8">
        <v>452</v>
      </c>
      <c r="AN43" s="8">
        <v>38.7</v>
      </c>
      <c r="AO43" s="8">
        <v>34.3</v>
      </c>
      <c r="AP43" s="8">
        <v>6.1</v>
      </c>
      <c r="AQ43" s="8">
        <v>2.8</v>
      </c>
      <c r="AR43" s="8">
        <v>2.5</v>
      </c>
      <c r="AS43" s="8">
        <v>1.1</v>
      </c>
      <c r="AT43" s="8">
        <v>0.4</v>
      </c>
      <c r="AU43" s="8">
        <v>0.4</v>
      </c>
      <c r="AV43" s="8">
        <v>16.8</v>
      </c>
      <c r="AW43" s="8">
        <v>34</v>
      </c>
      <c r="AY43" s="8">
        <v>0.53</v>
      </c>
      <c r="AZ43" s="8">
        <v>22.5</v>
      </c>
      <c r="BA43" s="8">
        <v>4.8</v>
      </c>
      <c r="BB43" s="8">
        <v>0</v>
      </c>
      <c r="BC43" s="8">
        <v>0.05</v>
      </c>
      <c r="BD43" s="8">
        <v>1</v>
      </c>
      <c r="BE43" s="8">
        <v>0</v>
      </c>
      <c r="BF43" s="8" t="s">
        <v>48</v>
      </c>
      <c r="BG43" s="9" t="s">
        <v>214</v>
      </c>
      <c r="BH43" s="8">
        <v>0.95</v>
      </c>
      <c r="BI43" s="8"/>
      <c r="BK43">
        <f t="shared" si="31"/>
        <v>36.425</v>
      </c>
      <c r="BL43">
        <f t="shared" si="32"/>
        <v>28.349999999999998</v>
      </c>
      <c r="BM43">
        <f t="shared" si="32"/>
        <v>12.325</v>
      </c>
      <c r="BN43">
        <f t="shared" si="32"/>
        <v>3.55</v>
      </c>
      <c r="BO43">
        <f t="shared" si="32"/>
        <v>2.225</v>
      </c>
      <c r="BP43">
        <f t="shared" si="32"/>
        <v>1.2750000000000001</v>
      </c>
      <c r="BQ43">
        <f t="shared" si="32"/>
        <v>0.5750000000000001</v>
      </c>
      <c r="BR43">
        <f t="shared" si="32"/>
        <v>4.5</v>
      </c>
      <c r="BS43">
        <f t="shared" si="32"/>
        <v>17</v>
      </c>
      <c r="BT43">
        <f t="shared" si="33"/>
        <v>30.875</v>
      </c>
      <c r="BV43" s="26">
        <f t="shared" si="34"/>
        <v>36.425</v>
      </c>
      <c r="BW43" s="26">
        <f t="shared" si="35"/>
        <v>0.5750000000000001</v>
      </c>
      <c r="BX43" s="27">
        <f t="shared" si="36"/>
        <v>9.537499999999998</v>
      </c>
      <c r="BY43"/>
      <c r="BZ43">
        <f t="shared" si="37"/>
        <v>1</v>
      </c>
      <c r="CA43">
        <f t="shared" si="37"/>
        <v>1</v>
      </c>
      <c r="CB43">
        <f t="shared" si="37"/>
        <v>1</v>
      </c>
      <c r="CC43">
        <f t="shared" si="37"/>
        <v>0</v>
      </c>
      <c r="CD43">
        <f t="shared" si="37"/>
        <v>0</v>
      </c>
      <c r="CE43">
        <f t="shared" si="37"/>
        <v>0</v>
      </c>
      <c r="CF43">
        <f t="shared" si="37"/>
        <v>0</v>
      </c>
      <c r="CG43">
        <f t="shared" si="37"/>
        <v>0</v>
      </c>
      <c r="CH43">
        <f t="shared" si="37"/>
        <v>1</v>
      </c>
      <c r="CI43">
        <f t="shared" si="37"/>
        <v>1</v>
      </c>
      <c r="CJ43" s="8">
        <f t="shared" si="7"/>
        <v>5</v>
      </c>
      <c r="CK43" s="22" t="s">
        <v>220</v>
      </c>
      <c r="CL43" s="8" t="s">
        <v>129</v>
      </c>
      <c r="CN43" s="53">
        <v>1</v>
      </c>
      <c r="CO43" s="8">
        <v>1</v>
      </c>
      <c r="CP43" s="8">
        <v>1</v>
      </c>
      <c r="CQ43" s="8">
        <v>0</v>
      </c>
      <c r="CR43" s="8">
        <v>0</v>
      </c>
      <c r="CS43" s="8">
        <v>0</v>
      </c>
      <c r="CT43" s="8">
        <v>0</v>
      </c>
      <c r="CU43" s="8">
        <v>0</v>
      </c>
      <c r="CV43" s="8">
        <v>1</v>
      </c>
      <c r="CW43" s="53">
        <v>1</v>
      </c>
    </row>
    <row r="44" spans="1:101" ht="12.75">
      <c r="A44" s="8">
        <v>6</v>
      </c>
      <c r="B44" s="22" t="s">
        <v>222</v>
      </c>
      <c r="C44" s="22" t="s">
        <v>181</v>
      </c>
      <c r="D44" s="9" t="s">
        <v>224</v>
      </c>
      <c r="E44" s="8" t="s">
        <v>184</v>
      </c>
      <c r="F44" s="8">
        <v>3.3</v>
      </c>
      <c r="G44" s="8">
        <v>4.7</v>
      </c>
      <c r="H44" s="8">
        <v>28</v>
      </c>
      <c r="I44" s="8">
        <v>367</v>
      </c>
      <c r="J44" s="8">
        <v>89</v>
      </c>
      <c r="K44" s="8">
        <v>7.6</v>
      </c>
      <c r="L44" s="8">
        <v>4.8</v>
      </c>
      <c r="N44" s="28">
        <f>(K44-K43)/K43</f>
        <v>-0.4328358208955224</v>
      </c>
      <c r="O44" s="8">
        <v>21.1</v>
      </c>
      <c r="P44" s="28">
        <f>(O44-O43)/O43</f>
        <v>-0.45478036175710596</v>
      </c>
      <c r="Q44" s="8">
        <v>1</v>
      </c>
      <c r="R44" s="12">
        <v>0</v>
      </c>
      <c r="S44" s="8">
        <v>26.6</v>
      </c>
      <c r="T44" s="28">
        <f>(S44-S43)/S43</f>
        <v>0.07692307692307701</v>
      </c>
      <c r="U44" s="8">
        <v>23.6</v>
      </c>
      <c r="V44" s="28">
        <f>(U44-U43)/U43</f>
        <v>0.15121951219512203</v>
      </c>
      <c r="W44" s="8" t="s">
        <v>198</v>
      </c>
      <c r="X44" s="8" t="s">
        <v>198</v>
      </c>
      <c r="Y44" s="8" t="s">
        <v>198</v>
      </c>
      <c r="Z44" s="8">
        <v>0</v>
      </c>
      <c r="AC44" s="8">
        <v>240</v>
      </c>
      <c r="AD44" s="8">
        <v>274</v>
      </c>
      <c r="AE44" s="8">
        <v>296</v>
      </c>
      <c r="AF44" s="8">
        <v>104</v>
      </c>
      <c r="AG44" s="8">
        <v>54</v>
      </c>
      <c r="AH44" s="8">
        <v>27</v>
      </c>
      <c r="AI44" s="8">
        <v>6</v>
      </c>
      <c r="AJ44" s="8">
        <v>18</v>
      </c>
      <c r="AK44" s="8">
        <v>31</v>
      </c>
      <c r="AL44" s="8">
        <v>40</v>
      </c>
      <c r="AN44" s="8">
        <v>21.1</v>
      </c>
      <c r="AO44" s="8">
        <v>17.4</v>
      </c>
      <c r="AP44" s="8">
        <v>18</v>
      </c>
      <c r="AQ44" s="8">
        <v>2</v>
      </c>
      <c r="AR44" s="8">
        <v>0.7</v>
      </c>
      <c r="AS44" s="8">
        <v>1.4</v>
      </c>
      <c r="AT44" s="8">
        <v>0</v>
      </c>
      <c r="AU44" s="8">
        <v>0</v>
      </c>
      <c r="AV44" s="8">
        <v>2.2</v>
      </c>
      <c r="AW44" s="8">
        <v>2.7</v>
      </c>
      <c r="AY44" s="8">
        <v>0.65</v>
      </c>
      <c r="AZ44" s="8">
        <v>62.2</v>
      </c>
      <c r="BA44" s="8">
        <v>5.6</v>
      </c>
      <c r="BB44" s="8">
        <v>0</v>
      </c>
      <c r="BC44" s="8">
        <v>0.05</v>
      </c>
      <c r="BD44" s="8">
        <v>2</v>
      </c>
      <c r="BE44" s="8">
        <v>0</v>
      </c>
      <c r="BF44" s="8" t="s">
        <v>48</v>
      </c>
      <c r="BG44" s="9" t="s">
        <v>214</v>
      </c>
      <c r="BH44" s="8">
        <v>0.95</v>
      </c>
      <c r="BI44" s="8"/>
      <c r="BK44">
        <f t="shared" si="31"/>
        <v>15.575000000000001</v>
      </c>
      <c r="BL44">
        <f t="shared" si="32"/>
        <v>18.475</v>
      </c>
      <c r="BM44">
        <f t="shared" si="32"/>
        <v>13.85</v>
      </c>
      <c r="BN44">
        <f t="shared" si="32"/>
        <v>5.675</v>
      </c>
      <c r="BO44">
        <f t="shared" si="32"/>
        <v>1.2</v>
      </c>
      <c r="BP44">
        <f t="shared" si="32"/>
        <v>0.875</v>
      </c>
      <c r="BQ44">
        <f t="shared" si="32"/>
        <v>0.35</v>
      </c>
      <c r="BR44">
        <f t="shared" si="32"/>
        <v>0.55</v>
      </c>
      <c r="BS44">
        <f t="shared" si="32"/>
        <v>1.7750000000000001</v>
      </c>
      <c r="BT44">
        <f t="shared" si="33"/>
        <v>7.175000000000001</v>
      </c>
      <c r="BV44" s="26">
        <f t="shared" si="34"/>
        <v>18.475</v>
      </c>
      <c r="BW44" s="26">
        <f t="shared" si="35"/>
        <v>0.35</v>
      </c>
      <c r="BX44" s="27">
        <f t="shared" si="36"/>
        <v>4.88125</v>
      </c>
      <c r="BY44"/>
      <c r="BZ44">
        <f t="shared" si="37"/>
        <v>1</v>
      </c>
      <c r="CA44">
        <f t="shared" si="37"/>
        <v>1</v>
      </c>
      <c r="CB44">
        <f t="shared" si="37"/>
        <v>1</v>
      </c>
      <c r="CC44">
        <f t="shared" si="37"/>
        <v>1</v>
      </c>
      <c r="CD44">
        <f t="shared" si="37"/>
        <v>0</v>
      </c>
      <c r="CE44">
        <f t="shared" si="37"/>
        <v>0</v>
      </c>
      <c r="CF44">
        <f t="shared" si="37"/>
        <v>0</v>
      </c>
      <c r="CG44">
        <f t="shared" si="37"/>
        <v>0</v>
      </c>
      <c r="CH44">
        <f t="shared" si="37"/>
        <v>0</v>
      </c>
      <c r="CI44">
        <f t="shared" si="37"/>
        <v>1</v>
      </c>
      <c r="CJ44" s="8">
        <f t="shared" si="7"/>
        <v>5</v>
      </c>
      <c r="CK44" s="22" t="s">
        <v>222</v>
      </c>
      <c r="CL44" s="8" t="s">
        <v>184</v>
      </c>
      <c r="CN44" s="159">
        <v>1</v>
      </c>
      <c r="CO44" s="158">
        <v>1</v>
      </c>
      <c r="CP44" s="158">
        <v>1</v>
      </c>
      <c r="CQ44" s="158">
        <v>1</v>
      </c>
      <c r="CR44" s="8">
        <v>0</v>
      </c>
      <c r="CS44" s="8">
        <v>0</v>
      </c>
      <c r="CT44" s="8">
        <v>0</v>
      </c>
      <c r="CU44" s="8">
        <v>0</v>
      </c>
      <c r="CV44" s="8">
        <v>0</v>
      </c>
      <c r="CW44" s="159">
        <v>1</v>
      </c>
    </row>
    <row r="45" spans="1:101" ht="12.75">
      <c r="A45" s="8">
        <v>6</v>
      </c>
      <c r="B45" s="22" t="s">
        <v>220</v>
      </c>
      <c r="C45" s="22" t="s">
        <v>174</v>
      </c>
      <c r="D45" s="9" t="s">
        <v>225</v>
      </c>
      <c r="E45" s="8" t="s">
        <v>129</v>
      </c>
      <c r="F45" s="8">
        <v>10.2</v>
      </c>
      <c r="G45" s="8">
        <v>6.1</v>
      </c>
      <c r="H45" s="8">
        <v>29</v>
      </c>
      <c r="I45" s="8">
        <v>1285</v>
      </c>
      <c r="J45" s="8">
        <v>110</v>
      </c>
      <c r="K45" s="8">
        <v>17</v>
      </c>
      <c r="L45" s="8">
        <v>6.9</v>
      </c>
      <c r="M45" s="42" t="s">
        <v>51</v>
      </c>
      <c r="N45" s="11"/>
      <c r="O45" s="8">
        <v>46.1</v>
      </c>
      <c r="Q45" s="8">
        <v>2</v>
      </c>
      <c r="S45" s="8">
        <v>19.1</v>
      </c>
      <c r="T45" s="12"/>
      <c r="U45" s="8">
        <v>16.4</v>
      </c>
      <c r="V45" s="12"/>
      <c r="Y45" s="8" t="s">
        <v>51</v>
      </c>
      <c r="AC45" s="8">
        <v>766</v>
      </c>
      <c r="AD45" s="8">
        <v>607</v>
      </c>
      <c r="AE45" s="8">
        <v>293</v>
      </c>
      <c r="AF45" s="8">
        <v>357</v>
      </c>
      <c r="AG45" s="8">
        <v>259</v>
      </c>
      <c r="AH45" s="8">
        <v>143</v>
      </c>
      <c r="AI45" s="8">
        <v>69</v>
      </c>
      <c r="AJ45" s="8">
        <v>95</v>
      </c>
      <c r="AK45" s="8">
        <v>426</v>
      </c>
      <c r="AL45" s="8">
        <v>638</v>
      </c>
      <c r="AN45" s="8">
        <v>42</v>
      </c>
      <c r="AO45" s="8">
        <v>46.1</v>
      </c>
      <c r="AP45" s="8">
        <v>11.1</v>
      </c>
      <c r="AQ45" s="8">
        <v>12.7</v>
      </c>
      <c r="AR45" s="8">
        <v>10.5</v>
      </c>
      <c r="AS45" s="8">
        <v>2.9</v>
      </c>
      <c r="AT45" s="8">
        <v>0.6</v>
      </c>
      <c r="AU45" s="8">
        <v>1.7</v>
      </c>
      <c r="AV45" s="8">
        <v>19.8</v>
      </c>
      <c r="AW45" s="8">
        <v>40.2</v>
      </c>
      <c r="AY45" s="8">
        <v>0.4</v>
      </c>
      <c r="AZ45" s="8">
        <v>25.4</v>
      </c>
      <c r="BA45" s="8">
        <v>5.3</v>
      </c>
      <c r="BB45" s="8">
        <v>0</v>
      </c>
      <c r="BC45" s="8">
        <v>0.05</v>
      </c>
      <c r="BD45" s="8">
        <v>1</v>
      </c>
      <c r="BE45" s="8">
        <v>0</v>
      </c>
      <c r="BF45" s="8" t="s">
        <v>48</v>
      </c>
      <c r="BG45" s="9" t="s">
        <v>214</v>
      </c>
      <c r="BH45" s="8">
        <v>0.95</v>
      </c>
      <c r="BI45" s="8"/>
      <c r="BK45">
        <f t="shared" si="31"/>
        <v>42.575</v>
      </c>
      <c r="BL45">
        <f t="shared" si="32"/>
        <v>36.324999999999996</v>
      </c>
      <c r="BM45">
        <f t="shared" si="32"/>
        <v>20.25</v>
      </c>
      <c r="BN45">
        <f t="shared" si="32"/>
        <v>11.75</v>
      </c>
      <c r="BO45">
        <f t="shared" si="32"/>
        <v>9.15</v>
      </c>
      <c r="BP45">
        <f t="shared" si="32"/>
        <v>4.2250000000000005</v>
      </c>
      <c r="BQ45">
        <f t="shared" si="32"/>
        <v>1.45</v>
      </c>
      <c r="BR45">
        <f t="shared" si="32"/>
        <v>5.95</v>
      </c>
      <c r="BS45">
        <f t="shared" si="32"/>
        <v>20.375</v>
      </c>
      <c r="BT45">
        <f t="shared" si="33"/>
        <v>35.55</v>
      </c>
      <c r="BV45" s="26">
        <f t="shared" si="34"/>
        <v>42.575</v>
      </c>
      <c r="BW45" s="26">
        <f t="shared" si="35"/>
        <v>1.45</v>
      </c>
      <c r="BX45" s="27">
        <f t="shared" si="36"/>
        <v>11.73125</v>
      </c>
      <c r="BY45"/>
      <c r="BZ45">
        <f t="shared" si="37"/>
        <v>1</v>
      </c>
      <c r="CA45">
        <f t="shared" si="37"/>
        <v>1</v>
      </c>
      <c r="CB45">
        <f t="shared" si="37"/>
        <v>1</v>
      </c>
      <c r="CC45">
        <f t="shared" si="37"/>
        <v>1</v>
      </c>
      <c r="CD45">
        <f t="shared" si="37"/>
        <v>0</v>
      </c>
      <c r="CE45">
        <f t="shared" si="37"/>
        <v>0</v>
      </c>
      <c r="CF45">
        <f t="shared" si="37"/>
        <v>0</v>
      </c>
      <c r="CG45">
        <f t="shared" si="37"/>
        <v>0</v>
      </c>
      <c r="CH45">
        <f t="shared" si="37"/>
        <v>1</v>
      </c>
      <c r="CI45">
        <f t="shared" si="37"/>
        <v>1</v>
      </c>
      <c r="CJ45" s="8">
        <f t="shared" si="7"/>
        <v>6</v>
      </c>
      <c r="CK45" s="22" t="s">
        <v>220</v>
      </c>
      <c r="CL45" s="8" t="s">
        <v>129</v>
      </c>
      <c r="CN45" s="53">
        <v>1</v>
      </c>
      <c r="CO45" s="8">
        <v>1</v>
      </c>
      <c r="CP45" s="8">
        <v>1</v>
      </c>
      <c r="CQ45" s="8">
        <v>1</v>
      </c>
      <c r="CR45" s="8">
        <v>0</v>
      </c>
      <c r="CS45" s="8">
        <v>0</v>
      </c>
      <c r="CT45" s="8">
        <v>0</v>
      </c>
      <c r="CU45" s="8">
        <v>0</v>
      </c>
      <c r="CV45" s="8">
        <v>1</v>
      </c>
      <c r="CW45" s="53">
        <v>1</v>
      </c>
    </row>
    <row r="46" spans="1:101" ht="12.75">
      <c r="A46" s="8">
        <v>6</v>
      </c>
      <c r="B46" s="22" t="s">
        <v>222</v>
      </c>
      <c r="C46" s="22" t="s">
        <v>181</v>
      </c>
      <c r="D46" s="9" t="s">
        <v>225</v>
      </c>
      <c r="E46" s="8" t="s">
        <v>186</v>
      </c>
      <c r="F46" s="8">
        <v>10.2</v>
      </c>
      <c r="G46" s="8">
        <v>6.1</v>
      </c>
      <c r="H46" s="8">
        <v>28</v>
      </c>
      <c r="I46" s="8">
        <v>249</v>
      </c>
      <c r="J46" s="8">
        <v>74</v>
      </c>
      <c r="K46" s="8">
        <v>6.8</v>
      </c>
      <c r="L46" s="8">
        <v>3.5</v>
      </c>
      <c r="M46" s="42" t="s">
        <v>51</v>
      </c>
      <c r="N46" s="28">
        <f>(K46-K45)/K45</f>
        <v>-0.6</v>
      </c>
      <c r="O46" s="8">
        <v>23.6</v>
      </c>
      <c r="P46" s="28">
        <f>(O46-O45)/O45</f>
        <v>-0.4880694143167028</v>
      </c>
      <c r="Q46" s="8">
        <v>1</v>
      </c>
      <c r="R46" s="12">
        <v>1</v>
      </c>
      <c r="S46" s="8">
        <v>31.5</v>
      </c>
      <c r="T46" s="28">
        <f>(S46-S45)/S45</f>
        <v>0.6492146596858638</v>
      </c>
      <c r="U46" s="8">
        <v>28.1</v>
      </c>
      <c r="V46" s="28">
        <f>(U46-U45)/U45</f>
        <v>0.7134146341463417</v>
      </c>
      <c r="W46" s="8" t="s">
        <v>198</v>
      </c>
      <c r="X46" s="8" t="s">
        <v>198</v>
      </c>
      <c r="Y46" s="8" t="s">
        <v>198</v>
      </c>
      <c r="Z46" s="48" t="s">
        <v>73</v>
      </c>
      <c r="AC46" s="8">
        <v>236</v>
      </c>
      <c r="AD46" s="8">
        <v>224</v>
      </c>
      <c r="AE46" s="8">
        <v>166</v>
      </c>
      <c r="AF46" s="8">
        <v>45</v>
      </c>
      <c r="AG46" s="8">
        <v>26</v>
      </c>
      <c r="AH46" s="8">
        <v>5</v>
      </c>
      <c r="AI46" s="8">
        <v>5</v>
      </c>
      <c r="AJ46" s="8">
        <v>0</v>
      </c>
      <c r="AK46" s="8">
        <v>3</v>
      </c>
      <c r="AL46" s="8">
        <v>40</v>
      </c>
      <c r="AN46" s="8">
        <v>23.6</v>
      </c>
      <c r="AO46" s="8">
        <v>18.6</v>
      </c>
      <c r="AP46" s="8">
        <v>6.2</v>
      </c>
      <c r="AQ46" s="8">
        <v>0.3</v>
      </c>
      <c r="AR46" s="8">
        <v>0</v>
      </c>
      <c r="AS46" s="8">
        <v>0.4</v>
      </c>
      <c r="AT46" s="8">
        <v>0</v>
      </c>
      <c r="AU46" s="8">
        <v>0</v>
      </c>
      <c r="AV46" s="8">
        <v>0</v>
      </c>
      <c r="AW46" s="8">
        <v>0</v>
      </c>
      <c r="AY46" s="8">
        <v>0.77</v>
      </c>
      <c r="AZ46" s="8">
        <v>52.4</v>
      </c>
      <c r="BA46" s="8">
        <v>5.1</v>
      </c>
      <c r="BB46" s="8">
        <v>0</v>
      </c>
      <c r="BC46" s="8">
        <v>0.05</v>
      </c>
      <c r="BD46" s="8">
        <v>1</v>
      </c>
      <c r="BE46" s="8">
        <v>0</v>
      </c>
      <c r="BF46" s="8" t="s">
        <v>48</v>
      </c>
      <c r="BG46" s="9" t="s">
        <v>214</v>
      </c>
      <c r="BH46" s="8">
        <v>0.95</v>
      </c>
      <c r="BI46" s="8"/>
      <c r="BK46">
        <f t="shared" si="31"/>
        <v>16.450000000000003</v>
      </c>
      <c r="BL46">
        <f t="shared" si="32"/>
        <v>16.75</v>
      </c>
      <c r="BM46">
        <f t="shared" si="32"/>
        <v>7.825</v>
      </c>
      <c r="BN46">
        <f t="shared" si="32"/>
        <v>1.7</v>
      </c>
      <c r="BO46">
        <f t="shared" si="32"/>
        <v>0.175</v>
      </c>
      <c r="BP46">
        <f t="shared" si="32"/>
        <v>0.2</v>
      </c>
      <c r="BQ46">
        <f t="shared" si="32"/>
        <v>0.1</v>
      </c>
      <c r="BR46">
        <f t="shared" si="32"/>
        <v>0</v>
      </c>
      <c r="BS46">
        <f t="shared" si="32"/>
        <v>0</v>
      </c>
      <c r="BT46">
        <f t="shared" si="33"/>
        <v>5.9</v>
      </c>
      <c r="BV46" s="26">
        <f t="shared" si="34"/>
        <v>16.75</v>
      </c>
      <c r="BW46" s="26">
        <f t="shared" si="35"/>
        <v>0</v>
      </c>
      <c r="BX46" s="27">
        <f t="shared" si="36"/>
        <v>4.1875</v>
      </c>
      <c r="BY46"/>
      <c r="BZ46">
        <f t="shared" si="37"/>
        <v>1</v>
      </c>
      <c r="CA46">
        <f t="shared" si="37"/>
        <v>1</v>
      </c>
      <c r="CB46">
        <f t="shared" si="37"/>
        <v>1</v>
      </c>
      <c r="CC46">
        <f t="shared" si="37"/>
        <v>0</v>
      </c>
      <c r="CD46">
        <f t="shared" si="37"/>
        <v>0</v>
      </c>
      <c r="CE46">
        <f t="shared" si="37"/>
        <v>0</v>
      </c>
      <c r="CF46">
        <f t="shared" si="37"/>
        <v>0</v>
      </c>
      <c r="CG46">
        <f t="shared" si="37"/>
        <v>0</v>
      </c>
      <c r="CH46">
        <f t="shared" si="37"/>
        <v>0</v>
      </c>
      <c r="CI46">
        <f t="shared" si="37"/>
        <v>1</v>
      </c>
      <c r="CJ46" s="8">
        <f t="shared" si="7"/>
        <v>4</v>
      </c>
      <c r="CK46" s="22" t="s">
        <v>222</v>
      </c>
      <c r="CL46" s="8" t="s">
        <v>186</v>
      </c>
      <c r="CN46" s="159">
        <v>1</v>
      </c>
      <c r="CO46" s="158">
        <v>1</v>
      </c>
      <c r="CP46" s="158">
        <v>1</v>
      </c>
      <c r="CQ46" s="8">
        <v>0</v>
      </c>
      <c r="CR46" s="8">
        <v>0</v>
      </c>
      <c r="CS46" s="8">
        <v>0</v>
      </c>
      <c r="CT46" s="8">
        <v>0</v>
      </c>
      <c r="CU46" s="8">
        <v>0</v>
      </c>
      <c r="CV46" s="8">
        <v>0</v>
      </c>
      <c r="CW46" s="159">
        <v>1</v>
      </c>
    </row>
    <row r="47" spans="1:101" ht="12.75">
      <c r="A47" s="33"/>
      <c r="B47" s="34"/>
      <c r="C47" s="34"/>
      <c r="D47" s="35"/>
      <c r="E47" s="33"/>
      <c r="F47" s="36">
        <f>AVERAGE(F45:F46)</f>
        <v>10.2</v>
      </c>
      <c r="G47" s="33"/>
      <c r="H47" s="33"/>
      <c r="I47" s="33"/>
      <c r="J47" s="33"/>
      <c r="K47" s="33"/>
      <c r="L47" s="33"/>
      <c r="M47" s="33"/>
      <c r="N47" s="36"/>
      <c r="O47" s="33"/>
      <c r="P47" s="36"/>
      <c r="Q47" s="33"/>
      <c r="R47" s="36"/>
      <c r="S47" s="33"/>
      <c r="T47" s="37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8" t="s">
        <v>51</v>
      </c>
      <c r="CK47" s="34"/>
      <c r="CL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</row>
    <row r="48" spans="3:100" ht="12.75">
      <c r="C48" s="22"/>
      <c r="D48" s="9"/>
      <c r="BH48" s="8"/>
      <c r="BI48" s="8"/>
      <c r="CJ48" s="8" t="s">
        <v>51</v>
      </c>
      <c r="CO48" s="8"/>
      <c r="CP48" s="8"/>
      <c r="CQ48" s="8"/>
      <c r="CR48" s="8"/>
      <c r="CS48" s="8"/>
      <c r="CT48" s="8"/>
      <c r="CU48" s="8"/>
      <c r="CV48" s="8"/>
    </row>
    <row r="49" spans="1:101" ht="12.75">
      <c r="A49" s="8">
        <v>7</v>
      </c>
      <c r="B49" s="22" t="s">
        <v>226</v>
      </c>
      <c r="C49" s="22" t="s">
        <v>174</v>
      </c>
      <c r="D49" s="9" t="s">
        <v>227</v>
      </c>
      <c r="E49" s="8" t="s">
        <v>129</v>
      </c>
      <c r="F49" s="8">
        <v>2.9</v>
      </c>
      <c r="G49" s="8">
        <v>2</v>
      </c>
      <c r="H49" s="8">
        <v>25</v>
      </c>
      <c r="I49" s="8">
        <v>1762</v>
      </c>
      <c r="J49" s="8">
        <v>61</v>
      </c>
      <c r="K49" s="8">
        <v>39.9</v>
      </c>
      <c r="L49" s="8">
        <v>8.4</v>
      </c>
      <c r="M49" s="23">
        <f>(K49-F49)/F49</f>
        <v>12.758620689655173</v>
      </c>
      <c r="O49" s="8">
        <v>95.3</v>
      </c>
      <c r="Q49" s="8">
        <v>9</v>
      </c>
      <c r="S49" s="8">
        <v>14.5</v>
      </c>
      <c r="U49" s="8">
        <v>10.6</v>
      </c>
      <c r="AC49" s="8">
        <v>451</v>
      </c>
      <c r="AD49" s="8">
        <v>601</v>
      </c>
      <c r="AE49" s="8">
        <v>404</v>
      </c>
      <c r="AF49" s="8">
        <v>242</v>
      </c>
      <c r="AG49" s="8">
        <v>94</v>
      </c>
      <c r="AH49" s="8">
        <v>142</v>
      </c>
      <c r="AI49" s="8">
        <v>223</v>
      </c>
      <c r="AJ49" s="8">
        <v>476</v>
      </c>
      <c r="AK49" s="8">
        <v>588</v>
      </c>
      <c r="AL49" s="8">
        <v>282</v>
      </c>
      <c r="AN49" s="8">
        <v>52.4</v>
      </c>
      <c r="AO49" s="8">
        <v>84.1</v>
      </c>
      <c r="AP49" s="8">
        <v>52.9</v>
      </c>
      <c r="AQ49" s="8">
        <v>27.6</v>
      </c>
      <c r="AR49" s="8">
        <v>8.4</v>
      </c>
      <c r="AS49" s="8">
        <v>19.1</v>
      </c>
      <c r="AT49" s="8">
        <v>26.3</v>
      </c>
      <c r="AU49" s="8">
        <v>60.7</v>
      </c>
      <c r="AV49" s="8">
        <v>95.3</v>
      </c>
      <c r="AW49" s="8">
        <v>36.5</v>
      </c>
      <c r="AY49" s="8">
        <v>0.28</v>
      </c>
      <c r="AZ49" s="8">
        <v>344</v>
      </c>
      <c r="BA49" s="8">
        <v>6.6</v>
      </c>
      <c r="BB49" s="8">
        <v>0</v>
      </c>
      <c r="BC49" s="8">
        <v>0.05</v>
      </c>
      <c r="BD49" s="8">
        <v>10</v>
      </c>
      <c r="BE49" s="8">
        <v>0</v>
      </c>
      <c r="BF49" s="8" t="s">
        <v>48</v>
      </c>
      <c r="BG49" s="9" t="s">
        <v>214</v>
      </c>
      <c r="BH49" s="8">
        <v>0.8</v>
      </c>
      <c r="BI49" s="8"/>
      <c r="BK49">
        <f aca="true" t="shared" si="38" ref="BK49:BK54">(AW49+2*AN49+AO49)/4</f>
        <v>56.35</v>
      </c>
      <c r="BL49">
        <f aca="true" t="shared" si="39" ref="BL49:BS54">(AN49+2*AO49+AP49)/4</f>
        <v>68.375</v>
      </c>
      <c r="BM49">
        <f t="shared" si="39"/>
        <v>54.37499999999999</v>
      </c>
      <c r="BN49">
        <f t="shared" si="39"/>
        <v>29.125</v>
      </c>
      <c r="BO49">
        <f t="shared" si="39"/>
        <v>15.875000000000002</v>
      </c>
      <c r="BP49">
        <f t="shared" si="39"/>
        <v>18.225</v>
      </c>
      <c r="BQ49">
        <f t="shared" si="39"/>
        <v>33.1</v>
      </c>
      <c r="BR49">
        <f t="shared" si="39"/>
        <v>60.75</v>
      </c>
      <c r="BS49">
        <f t="shared" si="39"/>
        <v>71.95</v>
      </c>
      <c r="BT49">
        <f aca="true" t="shared" si="40" ref="BT49:BT54">(AV49+2*AW49+AN49)/4</f>
        <v>55.175000000000004</v>
      </c>
      <c r="BV49" s="26">
        <f aca="true" t="shared" si="41" ref="BV49:BV54">MAX(BK49:BT49)</f>
        <v>71.95</v>
      </c>
      <c r="BW49" s="26">
        <f aca="true" t="shared" si="42" ref="BW49:BW54">MIN(BK49:BT49)</f>
        <v>15.875000000000002</v>
      </c>
      <c r="BX49" s="27">
        <f aca="true" t="shared" si="43" ref="BX49:BX54">(BV49-BW49)/4+BW49</f>
        <v>29.893750000000004</v>
      </c>
      <c r="BY49"/>
      <c r="BZ49">
        <f aca="true" t="shared" si="44" ref="BZ49:CI54">IF(BK49&gt;$BX49,1,0)</f>
        <v>1</v>
      </c>
      <c r="CA49">
        <f t="shared" si="44"/>
        <v>1</v>
      </c>
      <c r="CB49">
        <f t="shared" si="44"/>
        <v>1</v>
      </c>
      <c r="CC49">
        <f t="shared" si="44"/>
        <v>0</v>
      </c>
      <c r="CD49">
        <f t="shared" si="44"/>
        <v>0</v>
      </c>
      <c r="CE49">
        <f t="shared" si="44"/>
        <v>0</v>
      </c>
      <c r="CF49">
        <f t="shared" si="44"/>
        <v>1</v>
      </c>
      <c r="CG49">
        <f t="shared" si="44"/>
        <v>1</v>
      </c>
      <c r="CH49">
        <f t="shared" si="44"/>
        <v>1</v>
      </c>
      <c r="CI49">
        <f t="shared" si="44"/>
        <v>1</v>
      </c>
      <c r="CJ49" s="8">
        <f t="shared" si="7"/>
        <v>7</v>
      </c>
      <c r="CK49" s="22" t="s">
        <v>226</v>
      </c>
      <c r="CL49" s="8" t="s">
        <v>129</v>
      </c>
      <c r="CM49" s="63" t="s">
        <v>226</v>
      </c>
      <c r="CN49" s="53">
        <v>1</v>
      </c>
      <c r="CO49" s="8">
        <v>1</v>
      </c>
      <c r="CP49" s="8">
        <v>1</v>
      </c>
      <c r="CQ49" s="8">
        <v>0</v>
      </c>
      <c r="CR49" s="8">
        <v>0</v>
      </c>
      <c r="CS49" s="8">
        <v>0</v>
      </c>
      <c r="CT49" s="8">
        <v>1</v>
      </c>
      <c r="CU49" s="8">
        <v>1</v>
      </c>
      <c r="CV49" s="8">
        <v>1</v>
      </c>
      <c r="CW49" s="53">
        <v>1</v>
      </c>
    </row>
    <row r="50" spans="1:101" ht="12.75">
      <c r="A50" s="8">
        <v>7</v>
      </c>
      <c r="B50" s="22" t="s">
        <v>226</v>
      </c>
      <c r="C50" s="22" t="s">
        <v>174</v>
      </c>
      <c r="D50" s="9" t="s">
        <v>228</v>
      </c>
      <c r="E50" s="8" t="s">
        <v>129</v>
      </c>
      <c r="F50" s="8">
        <v>2.4</v>
      </c>
      <c r="G50" s="8">
        <v>0.9</v>
      </c>
      <c r="H50" s="8">
        <v>19</v>
      </c>
      <c r="I50" s="8">
        <v>1579</v>
      </c>
      <c r="J50" s="8">
        <v>60</v>
      </c>
      <c r="K50" s="8">
        <v>39.5</v>
      </c>
      <c r="L50" s="8">
        <v>8.7</v>
      </c>
      <c r="M50" s="23">
        <f>(K50-F50)/F50</f>
        <v>15.458333333333334</v>
      </c>
      <c r="O50" s="8">
        <v>84.1</v>
      </c>
      <c r="Q50" s="8">
        <v>9</v>
      </c>
      <c r="S50" s="8">
        <v>14.2</v>
      </c>
      <c r="U50" s="8">
        <v>11.1</v>
      </c>
      <c r="AC50" s="8">
        <v>448</v>
      </c>
      <c r="AD50" s="8">
        <v>538</v>
      </c>
      <c r="AE50" s="8">
        <v>364</v>
      </c>
      <c r="AF50" s="8">
        <v>220</v>
      </c>
      <c r="AG50" s="8">
        <v>108</v>
      </c>
      <c r="AH50" s="8">
        <v>90</v>
      </c>
      <c r="AI50" s="8">
        <v>194</v>
      </c>
      <c r="AJ50" s="8">
        <v>440</v>
      </c>
      <c r="AK50" s="8">
        <v>438</v>
      </c>
      <c r="AL50" s="8">
        <v>318</v>
      </c>
      <c r="AN50" s="8">
        <v>60.8</v>
      </c>
      <c r="AO50" s="8">
        <v>84.1</v>
      </c>
      <c r="AP50" s="8">
        <v>58.5</v>
      </c>
      <c r="AQ50" s="8">
        <v>25.8</v>
      </c>
      <c r="AR50" s="8">
        <v>11.2</v>
      </c>
      <c r="AS50" s="8">
        <v>8.8</v>
      </c>
      <c r="AT50" s="8">
        <v>26.4</v>
      </c>
      <c r="AU50" s="8">
        <v>61.6</v>
      </c>
      <c r="AV50" s="8">
        <v>74</v>
      </c>
      <c r="AW50" s="8">
        <v>47.5</v>
      </c>
      <c r="AY50" s="8">
        <v>0.28</v>
      </c>
      <c r="AZ50" s="8">
        <v>4.2</v>
      </c>
      <c r="BA50" s="8">
        <v>6.5</v>
      </c>
      <c r="BB50" s="8">
        <v>0</v>
      </c>
      <c r="BC50" s="8">
        <v>0.05</v>
      </c>
      <c r="BD50" s="8">
        <v>0</v>
      </c>
      <c r="BE50" s="8">
        <v>0</v>
      </c>
      <c r="BF50" s="8" t="s">
        <v>48</v>
      </c>
      <c r="BG50" s="9" t="s">
        <v>214</v>
      </c>
      <c r="BH50" s="8">
        <v>0.8</v>
      </c>
      <c r="BI50" s="8"/>
      <c r="BK50">
        <f t="shared" si="38"/>
        <v>63.3</v>
      </c>
      <c r="BL50">
        <f t="shared" si="39"/>
        <v>71.875</v>
      </c>
      <c r="BM50">
        <f t="shared" si="39"/>
        <v>56.725</v>
      </c>
      <c r="BN50">
        <f t="shared" si="39"/>
        <v>30.325</v>
      </c>
      <c r="BO50">
        <f t="shared" si="39"/>
        <v>14.25</v>
      </c>
      <c r="BP50">
        <f t="shared" si="39"/>
        <v>13.8</v>
      </c>
      <c r="BQ50">
        <f t="shared" si="39"/>
        <v>30.799999999999997</v>
      </c>
      <c r="BR50">
        <f t="shared" si="39"/>
        <v>55.9</v>
      </c>
      <c r="BS50">
        <f t="shared" si="39"/>
        <v>64.275</v>
      </c>
      <c r="BT50">
        <f t="shared" si="40"/>
        <v>57.45</v>
      </c>
      <c r="BV50" s="26">
        <f t="shared" si="41"/>
        <v>71.875</v>
      </c>
      <c r="BW50" s="26">
        <f t="shared" si="42"/>
        <v>13.8</v>
      </c>
      <c r="BX50" s="27">
        <f t="shared" si="43"/>
        <v>28.31875</v>
      </c>
      <c r="BY50"/>
      <c r="BZ50">
        <f t="shared" si="44"/>
        <v>1</v>
      </c>
      <c r="CA50">
        <f t="shared" si="44"/>
        <v>1</v>
      </c>
      <c r="CB50">
        <f t="shared" si="44"/>
        <v>1</v>
      </c>
      <c r="CC50">
        <f t="shared" si="44"/>
        <v>1</v>
      </c>
      <c r="CD50">
        <f t="shared" si="44"/>
        <v>0</v>
      </c>
      <c r="CE50">
        <f t="shared" si="44"/>
        <v>0</v>
      </c>
      <c r="CF50">
        <f t="shared" si="44"/>
        <v>1</v>
      </c>
      <c r="CG50">
        <f t="shared" si="44"/>
        <v>1</v>
      </c>
      <c r="CH50">
        <f t="shared" si="44"/>
        <v>1</v>
      </c>
      <c r="CI50">
        <f t="shared" si="44"/>
        <v>1</v>
      </c>
      <c r="CJ50" s="8">
        <f t="shared" si="7"/>
        <v>8</v>
      </c>
      <c r="CK50" s="22" t="s">
        <v>226</v>
      </c>
      <c r="CL50" s="8" t="s">
        <v>129</v>
      </c>
      <c r="CN50" s="53">
        <v>1</v>
      </c>
      <c r="CO50" s="8">
        <v>1</v>
      </c>
      <c r="CP50" s="8">
        <v>1</v>
      </c>
      <c r="CQ50" s="8">
        <v>1</v>
      </c>
      <c r="CR50" s="8">
        <v>0</v>
      </c>
      <c r="CS50" s="8">
        <v>0</v>
      </c>
      <c r="CT50" s="8">
        <v>1</v>
      </c>
      <c r="CU50" s="8">
        <v>1</v>
      </c>
      <c r="CV50" s="8">
        <v>1</v>
      </c>
      <c r="CW50" s="53">
        <v>1</v>
      </c>
    </row>
    <row r="51" spans="1:101" ht="12.75">
      <c r="A51" s="8">
        <v>7</v>
      </c>
      <c r="B51" s="22" t="s">
        <v>226</v>
      </c>
      <c r="C51" s="22" t="s">
        <v>174</v>
      </c>
      <c r="D51" s="9" t="s">
        <v>229</v>
      </c>
      <c r="E51" s="8" t="s">
        <v>129</v>
      </c>
      <c r="F51" s="8">
        <v>5.5</v>
      </c>
      <c r="G51" s="8">
        <v>7.8</v>
      </c>
      <c r="H51" s="8">
        <v>36</v>
      </c>
      <c r="I51" s="8">
        <v>2308</v>
      </c>
      <c r="J51" s="8">
        <v>108</v>
      </c>
      <c r="K51" s="8">
        <v>34.4</v>
      </c>
      <c r="L51" s="8">
        <v>9.1</v>
      </c>
      <c r="M51" s="23">
        <f>(K51-F51)/F51</f>
        <v>5.254545454545454</v>
      </c>
      <c r="N51" s="28" t="s">
        <v>51</v>
      </c>
      <c r="O51" s="8">
        <v>75.7</v>
      </c>
      <c r="P51" s="28" t="s">
        <v>51</v>
      </c>
      <c r="Q51" s="8">
        <v>9</v>
      </c>
      <c r="S51" s="8">
        <v>13.1</v>
      </c>
      <c r="T51" s="28" t="s">
        <v>51</v>
      </c>
      <c r="U51" s="8">
        <v>9.9</v>
      </c>
      <c r="V51" s="28" t="s">
        <v>51</v>
      </c>
      <c r="AC51" s="8">
        <v>689</v>
      </c>
      <c r="AD51" s="8">
        <v>757</v>
      </c>
      <c r="AE51" s="8">
        <v>360</v>
      </c>
      <c r="AF51" s="8">
        <v>275</v>
      </c>
      <c r="AG51" s="8">
        <v>213</v>
      </c>
      <c r="AH51" s="8">
        <v>176</v>
      </c>
      <c r="AI51" s="8">
        <v>283</v>
      </c>
      <c r="AJ51" s="8">
        <v>701</v>
      </c>
      <c r="AK51" s="8">
        <v>515</v>
      </c>
      <c r="AL51" s="8">
        <v>471</v>
      </c>
      <c r="AN51" s="8">
        <v>54.9</v>
      </c>
      <c r="AO51" s="8">
        <v>75.7</v>
      </c>
      <c r="AP51" s="8">
        <v>34.2</v>
      </c>
      <c r="AQ51" s="8">
        <v>25.4</v>
      </c>
      <c r="AR51" s="8">
        <v>14.7</v>
      </c>
      <c r="AS51" s="8">
        <v>8.9</v>
      </c>
      <c r="AT51" s="8">
        <v>21.4</v>
      </c>
      <c r="AU51" s="8">
        <v>66.2</v>
      </c>
      <c r="AV51" s="8">
        <v>48.6</v>
      </c>
      <c r="AW51" s="8">
        <v>44.6</v>
      </c>
      <c r="AY51" s="8">
        <v>0.26</v>
      </c>
      <c r="AZ51" s="8">
        <v>355.4</v>
      </c>
      <c r="BA51" s="8">
        <v>6</v>
      </c>
      <c r="BB51" s="8">
        <v>0</v>
      </c>
      <c r="BC51" s="8">
        <v>0.05</v>
      </c>
      <c r="BD51" s="8">
        <v>10</v>
      </c>
      <c r="BE51" s="8">
        <v>0</v>
      </c>
      <c r="BF51" s="8" t="s">
        <v>48</v>
      </c>
      <c r="BG51" s="9" t="s">
        <v>214</v>
      </c>
      <c r="BH51" s="8">
        <v>0.8</v>
      </c>
      <c r="BI51" s="8"/>
      <c r="BK51">
        <f t="shared" si="38"/>
        <v>57.525000000000006</v>
      </c>
      <c r="BL51">
        <f t="shared" si="39"/>
        <v>60.125</v>
      </c>
      <c r="BM51">
        <f t="shared" si="39"/>
        <v>42.37500000000001</v>
      </c>
      <c r="BN51">
        <f t="shared" si="39"/>
        <v>24.925</v>
      </c>
      <c r="BO51">
        <f t="shared" si="39"/>
        <v>15.924999999999999</v>
      </c>
      <c r="BP51">
        <f t="shared" si="39"/>
        <v>13.475</v>
      </c>
      <c r="BQ51">
        <f t="shared" si="39"/>
        <v>29.475</v>
      </c>
      <c r="BR51">
        <f t="shared" si="39"/>
        <v>50.6</v>
      </c>
      <c r="BS51">
        <f t="shared" si="39"/>
        <v>52</v>
      </c>
      <c r="BT51">
        <f t="shared" si="40"/>
        <v>48.175000000000004</v>
      </c>
      <c r="BV51" s="26">
        <f t="shared" si="41"/>
        <v>60.125</v>
      </c>
      <c r="BW51" s="26">
        <f t="shared" si="42"/>
        <v>13.475</v>
      </c>
      <c r="BX51" s="27">
        <f t="shared" si="43"/>
        <v>25.1375</v>
      </c>
      <c r="BY51"/>
      <c r="BZ51">
        <f t="shared" si="44"/>
        <v>1</v>
      </c>
      <c r="CA51">
        <f t="shared" si="44"/>
        <v>1</v>
      </c>
      <c r="CB51">
        <f t="shared" si="44"/>
        <v>1</v>
      </c>
      <c r="CC51">
        <f t="shared" si="44"/>
        <v>0</v>
      </c>
      <c r="CD51">
        <f t="shared" si="44"/>
        <v>0</v>
      </c>
      <c r="CE51">
        <f t="shared" si="44"/>
        <v>0</v>
      </c>
      <c r="CF51">
        <f t="shared" si="44"/>
        <v>1</v>
      </c>
      <c r="CG51">
        <f t="shared" si="44"/>
        <v>1</v>
      </c>
      <c r="CH51">
        <f t="shared" si="44"/>
        <v>1</v>
      </c>
      <c r="CI51">
        <f t="shared" si="44"/>
        <v>1</v>
      </c>
      <c r="CJ51" s="8">
        <f t="shared" si="7"/>
        <v>7</v>
      </c>
      <c r="CK51" s="22" t="s">
        <v>226</v>
      </c>
      <c r="CL51" s="8" t="s">
        <v>129</v>
      </c>
      <c r="CN51" s="53">
        <v>1</v>
      </c>
      <c r="CO51" s="8">
        <v>1</v>
      </c>
      <c r="CP51" s="8">
        <v>1</v>
      </c>
      <c r="CQ51" s="8">
        <v>0</v>
      </c>
      <c r="CR51" s="8">
        <v>0</v>
      </c>
      <c r="CS51" s="8">
        <v>0</v>
      </c>
      <c r="CT51" s="8">
        <v>1</v>
      </c>
      <c r="CU51" s="8">
        <v>1</v>
      </c>
      <c r="CV51" s="8">
        <v>1</v>
      </c>
      <c r="CW51" s="53">
        <v>1</v>
      </c>
    </row>
    <row r="52" spans="1:101" ht="12.75">
      <c r="A52" s="8">
        <v>7</v>
      </c>
      <c r="B52" s="22" t="s">
        <v>230</v>
      </c>
      <c r="C52" s="22" t="s">
        <v>181</v>
      </c>
      <c r="D52" s="9" t="s">
        <v>229</v>
      </c>
      <c r="E52" s="8" t="s">
        <v>182</v>
      </c>
      <c r="F52" s="8">
        <v>5.5</v>
      </c>
      <c r="G52" s="8">
        <v>7.8</v>
      </c>
      <c r="H52" s="8">
        <v>37</v>
      </c>
      <c r="I52" s="8">
        <v>884</v>
      </c>
      <c r="J52" s="8">
        <v>69</v>
      </c>
      <c r="K52" s="8">
        <v>23.2</v>
      </c>
      <c r="L52" s="8">
        <v>10.4</v>
      </c>
      <c r="N52" s="28">
        <f>(K52-K51)/K51</f>
        <v>-0.3255813953488372</v>
      </c>
      <c r="O52" s="8">
        <v>32.9</v>
      </c>
      <c r="P52" s="28">
        <f>(O52-O51)/O51</f>
        <v>-0.5653896961690885</v>
      </c>
      <c r="Q52" s="8">
        <v>8</v>
      </c>
      <c r="R52" s="12">
        <v>1</v>
      </c>
      <c r="S52" s="8">
        <v>11.7</v>
      </c>
      <c r="T52" s="28">
        <f>(S52-S51)/S51</f>
        <v>-0.10687022900763361</v>
      </c>
      <c r="U52" s="8">
        <v>7.5</v>
      </c>
      <c r="V52" s="28">
        <f>(U52-U51)/U51</f>
        <v>-0.24242424242424246</v>
      </c>
      <c r="W52" s="30" t="s">
        <v>183</v>
      </c>
      <c r="X52" s="30" t="s">
        <v>183</v>
      </c>
      <c r="Y52" s="30" t="s">
        <v>183</v>
      </c>
      <c r="Z52" s="8">
        <v>0</v>
      </c>
      <c r="AC52" s="8">
        <v>197</v>
      </c>
      <c r="AD52" s="8">
        <v>223</v>
      </c>
      <c r="AE52" s="8">
        <v>206</v>
      </c>
      <c r="AF52" s="8">
        <v>120</v>
      </c>
      <c r="AG52" s="8">
        <v>71</v>
      </c>
      <c r="AH52" s="8">
        <v>87</v>
      </c>
      <c r="AI52" s="8">
        <v>161</v>
      </c>
      <c r="AJ52" s="8">
        <v>275</v>
      </c>
      <c r="AK52" s="8">
        <v>162</v>
      </c>
      <c r="AL52" s="8">
        <v>242</v>
      </c>
      <c r="AN52" s="8">
        <v>28</v>
      </c>
      <c r="AO52" s="8">
        <v>24.9</v>
      </c>
      <c r="AP52" s="8">
        <v>23.9</v>
      </c>
      <c r="AQ52" s="8">
        <v>14.6</v>
      </c>
      <c r="AR52" s="8">
        <v>8.5</v>
      </c>
      <c r="AS52" s="8">
        <v>7.1</v>
      </c>
      <c r="AT52" s="8">
        <v>25.7</v>
      </c>
      <c r="AU52" s="8">
        <v>32.9</v>
      </c>
      <c r="AV52" s="8">
        <v>21.9</v>
      </c>
      <c r="AW52" s="8">
        <v>32.1</v>
      </c>
      <c r="AY52" s="8">
        <v>0.21</v>
      </c>
      <c r="AZ52" s="8">
        <v>350.2</v>
      </c>
      <c r="BA52" s="8">
        <v>12.9</v>
      </c>
      <c r="BB52" s="8">
        <v>0</v>
      </c>
      <c r="BC52" s="8">
        <v>0.05</v>
      </c>
      <c r="BD52" s="8">
        <v>10</v>
      </c>
      <c r="BE52" s="8">
        <v>0</v>
      </c>
      <c r="BF52" s="8" t="s">
        <v>48</v>
      </c>
      <c r="BG52" s="9" t="s">
        <v>214</v>
      </c>
      <c r="BH52" s="8">
        <v>0.8</v>
      </c>
      <c r="BI52" s="8"/>
      <c r="BK52">
        <f t="shared" si="38"/>
        <v>28.25</v>
      </c>
      <c r="BL52">
        <f t="shared" si="39"/>
        <v>25.424999999999997</v>
      </c>
      <c r="BM52">
        <f t="shared" si="39"/>
        <v>21.824999999999996</v>
      </c>
      <c r="BN52">
        <f t="shared" si="39"/>
        <v>15.399999999999999</v>
      </c>
      <c r="BO52">
        <f t="shared" si="39"/>
        <v>9.675</v>
      </c>
      <c r="BP52">
        <f t="shared" si="39"/>
        <v>12.1</v>
      </c>
      <c r="BQ52">
        <f t="shared" si="39"/>
        <v>22.85</v>
      </c>
      <c r="BR52">
        <f t="shared" si="39"/>
        <v>28.35</v>
      </c>
      <c r="BS52">
        <f t="shared" si="39"/>
        <v>27.199999999999996</v>
      </c>
      <c r="BT52">
        <f t="shared" si="40"/>
        <v>28.525</v>
      </c>
      <c r="BV52" s="26">
        <f t="shared" si="41"/>
        <v>28.525</v>
      </c>
      <c r="BW52" s="26">
        <f t="shared" si="42"/>
        <v>9.675</v>
      </c>
      <c r="BX52" s="27">
        <f t="shared" si="43"/>
        <v>14.3875</v>
      </c>
      <c r="BY52"/>
      <c r="BZ52">
        <f t="shared" si="44"/>
        <v>1</v>
      </c>
      <c r="CA52">
        <f t="shared" si="44"/>
        <v>1</v>
      </c>
      <c r="CB52">
        <f t="shared" si="44"/>
        <v>1</v>
      </c>
      <c r="CC52">
        <f t="shared" si="44"/>
        <v>1</v>
      </c>
      <c r="CD52">
        <f t="shared" si="44"/>
        <v>0</v>
      </c>
      <c r="CE52">
        <f t="shared" si="44"/>
        <v>0</v>
      </c>
      <c r="CF52">
        <f t="shared" si="44"/>
        <v>1</v>
      </c>
      <c r="CG52">
        <f t="shared" si="44"/>
        <v>1</v>
      </c>
      <c r="CH52">
        <f t="shared" si="44"/>
        <v>1</v>
      </c>
      <c r="CI52">
        <f t="shared" si="44"/>
        <v>1</v>
      </c>
      <c r="CJ52" s="8">
        <f t="shared" si="7"/>
        <v>8</v>
      </c>
      <c r="CK52" s="22" t="s">
        <v>230</v>
      </c>
      <c r="CL52" s="8" t="s">
        <v>182</v>
      </c>
      <c r="CN52" s="159">
        <v>1</v>
      </c>
      <c r="CO52" s="158">
        <v>1</v>
      </c>
      <c r="CP52" s="158">
        <v>1</v>
      </c>
      <c r="CQ52" s="158">
        <v>1</v>
      </c>
      <c r="CR52" s="8">
        <v>0</v>
      </c>
      <c r="CS52" s="8">
        <v>0</v>
      </c>
      <c r="CT52" s="158">
        <v>1</v>
      </c>
      <c r="CU52" s="158">
        <v>1</v>
      </c>
      <c r="CV52" s="158">
        <v>1</v>
      </c>
      <c r="CW52" s="159">
        <v>1</v>
      </c>
    </row>
    <row r="53" spans="1:101" ht="12.75">
      <c r="A53" s="8">
        <v>7</v>
      </c>
      <c r="B53" s="22" t="s">
        <v>230</v>
      </c>
      <c r="C53" s="22" t="s">
        <v>181</v>
      </c>
      <c r="D53" s="9" t="s">
        <v>228</v>
      </c>
      <c r="E53" s="8" t="s">
        <v>184</v>
      </c>
      <c r="F53" s="8">
        <v>2.4</v>
      </c>
      <c r="G53" s="8">
        <v>0.9</v>
      </c>
      <c r="H53" s="8">
        <v>21</v>
      </c>
      <c r="I53" s="8">
        <v>684</v>
      </c>
      <c r="J53" s="8">
        <v>50</v>
      </c>
      <c r="K53" s="8">
        <v>25.5</v>
      </c>
      <c r="L53" s="8">
        <v>6.9</v>
      </c>
      <c r="N53" s="28">
        <f>(K53-K51)/K51</f>
        <v>-0.2587209302325581</v>
      </c>
      <c r="O53" s="8">
        <v>52.9</v>
      </c>
      <c r="P53" s="28">
        <f>(O53-O51)/O51</f>
        <v>-0.30118890356671074</v>
      </c>
      <c r="Q53" s="8">
        <v>9</v>
      </c>
      <c r="R53" s="12">
        <v>0</v>
      </c>
      <c r="S53" s="8">
        <v>14.4</v>
      </c>
      <c r="T53" s="28">
        <f>(S53-S51)/S51</f>
        <v>0.0992366412213741</v>
      </c>
      <c r="U53" s="8">
        <v>13.3</v>
      </c>
      <c r="V53" s="28">
        <f>(U53-U51)/U51</f>
        <v>0.3434343434343435</v>
      </c>
      <c r="W53" s="49" t="s">
        <v>231</v>
      </c>
      <c r="X53" s="49" t="s">
        <v>231</v>
      </c>
      <c r="Y53" s="8">
        <v>0</v>
      </c>
      <c r="Z53" s="8">
        <v>0</v>
      </c>
      <c r="AC53" s="8">
        <v>211</v>
      </c>
      <c r="AD53" s="8">
        <v>173</v>
      </c>
      <c r="AE53" s="8">
        <v>141</v>
      </c>
      <c r="AF53" s="8">
        <v>95</v>
      </c>
      <c r="AG53" s="8">
        <v>23</v>
      </c>
      <c r="AH53" s="8">
        <v>34</v>
      </c>
      <c r="AI53" s="8">
        <v>52</v>
      </c>
      <c r="AJ53" s="8">
        <v>222</v>
      </c>
      <c r="AK53" s="8">
        <v>223</v>
      </c>
      <c r="AL53" s="8">
        <v>215</v>
      </c>
      <c r="AN53" s="8">
        <v>38.1</v>
      </c>
      <c r="AO53" s="8">
        <v>32.8</v>
      </c>
      <c r="AP53" s="8">
        <v>19.4</v>
      </c>
      <c r="AQ53" s="8">
        <v>8.5</v>
      </c>
      <c r="AR53" s="8">
        <v>1</v>
      </c>
      <c r="AS53" s="8">
        <v>2.9</v>
      </c>
      <c r="AT53" s="8">
        <v>2.6</v>
      </c>
      <c r="AU53" s="8">
        <v>47.2</v>
      </c>
      <c r="AV53" s="8">
        <v>38.4</v>
      </c>
      <c r="AW53" s="8">
        <v>52.9</v>
      </c>
      <c r="AY53" s="8">
        <v>0.37</v>
      </c>
      <c r="AZ53" s="8">
        <v>347.7</v>
      </c>
      <c r="BA53" s="8">
        <v>7.8</v>
      </c>
      <c r="BB53" s="8">
        <v>0</v>
      </c>
      <c r="BC53" s="8">
        <v>0.05</v>
      </c>
      <c r="BD53" s="8">
        <v>10</v>
      </c>
      <c r="BE53" s="8">
        <v>0</v>
      </c>
      <c r="BF53" s="8" t="s">
        <v>48</v>
      </c>
      <c r="BG53" s="9" t="s">
        <v>214</v>
      </c>
      <c r="BH53" s="8">
        <v>0.8</v>
      </c>
      <c r="BI53" s="8"/>
      <c r="BK53">
        <f t="shared" si="38"/>
        <v>40.474999999999994</v>
      </c>
      <c r="BL53">
        <f t="shared" si="39"/>
        <v>30.775</v>
      </c>
      <c r="BM53">
        <f t="shared" si="39"/>
        <v>20.025</v>
      </c>
      <c r="BN53">
        <f t="shared" si="39"/>
        <v>9.35</v>
      </c>
      <c r="BO53">
        <f t="shared" si="39"/>
        <v>3.35</v>
      </c>
      <c r="BP53">
        <f t="shared" si="39"/>
        <v>2.35</v>
      </c>
      <c r="BQ53">
        <f t="shared" si="39"/>
        <v>13.825000000000001</v>
      </c>
      <c r="BR53">
        <f t="shared" si="39"/>
        <v>33.85</v>
      </c>
      <c r="BS53">
        <f t="shared" si="39"/>
        <v>44.225</v>
      </c>
      <c r="BT53">
        <f t="shared" si="40"/>
        <v>45.574999999999996</v>
      </c>
      <c r="BV53" s="26">
        <f t="shared" si="41"/>
        <v>45.574999999999996</v>
      </c>
      <c r="BW53" s="26">
        <f t="shared" si="42"/>
        <v>2.35</v>
      </c>
      <c r="BX53" s="27">
        <f t="shared" si="43"/>
        <v>13.156249999999998</v>
      </c>
      <c r="BY53"/>
      <c r="BZ53">
        <f t="shared" si="44"/>
        <v>1</v>
      </c>
      <c r="CA53">
        <f t="shared" si="44"/>
        <v>1</v>
      </c>
      <c r="CB53">
        <f t="shared" si="44"/>
        <v>1</v>
      </c>
      <c r="CC53">
        <f t="shared" si="44"/>
        <v>0</v>
      </c>
      <c r="CD53">
        <f t="shared" si="44"/>
        <v>0</v>
      </c>
      <c r="CE53">
        <f t="shared" si="44"/>
        <v>0</v>
      </c>
      <c r="CF53">
        <f t="shared" si="44"/>
        <v>1</v>
      </c>
      <c r="CG53">
        <f t="shared" si="44"/>
        <v>1</v>
      </c>
      <c r="CH53">
        <f t="shared" si="44"/>
        <v>1</v>
      </c>
      <c r="CI53">
        <f t="shared" si="44"/>
        <v>1</v>
      </c>
      <c r="CJ53" s="8">
        <f t="shared" si="7"/>
        <v>7</v>
      </c>
      <c r="CK53" s="22" t="s">
        <v>230</v>
      </c>
      <c r="CL53" s="8" t="s">
        <v>184</v>
      </c>
      <c r="CN53" s="159">
        <v>1</v>
      </c>
      <c r="CO53" s="158">
        <v>1</v>
      </c>
      <c r="CP53" s="158">
        <v>1</v>
      </c>
      <c r="CQ53" s="8">
        <v>0</v>
      </c>
      <c r="CR53" s="8">
        <v>0</v>
      </c>
      <c r="CS53" s="8">
        <v>0</v>
      </c>
      <c r="CT53" s="158">
        <v>1</v>
      </c>
      <c r="CU53" s="158">
        <v>1</v>
      </c>
      <c r="CV53" s="158">
        <v>1</v>
      </c>
      <c r="CW53" s="159">
        <v>1</v>
      </c>
    </row>
    <row r="54" spans="1:101" ht="12.75">
      <c r="A54" s="8">
        <v>7</v>
      </c>
      <c r="B54" s="22" t="s">
        <v>230</v>
      </c>
      <c r="C54" s="22" t="s">
        <v>181</v>
      </c>
      <c r="D54" s="9" t="s">
        <v>227</v>
      </c>
      <c r="E54" s="8" t="s">
        <v>186</v>
      </c>
      <c r="F54" s="8">
        <v>2.9</v>
      </c>
      <c r="G54" s="8">
        <v>2</v>
      </c>
      <c r="H54" s="8">
        <v>28</v>
      </c>
      <c r="I54" s="8">
        <v>1374</v>
      </c>
      <c r="J54" s="8">
        <v>72</v>
      </c>
      <c r="K54" s="8">
        <v>34</v>
      </c>
      <c r="L54" s="8">
        <v>8.2</v>
      </c>
      <c r="M54" s="42" t="s">
        <v>51</v>
      </c>
      <c r="N54" s="28">
        <f>(K54-K51)/K51</f>
        <v>-0.011627906976744146</v>
      </c>
      <c r="O54" s="8">
        <v>79.4</v>
      </c>
      <c r="P54" s="28">
        <f>(O54-O51)/O51</f>
        <v>0.04887714663143993</v>
      </c>
      <c r="Q54" s="8">
        <v>9</v>
      </c>
      <c r="R54" s="12">
        <v>0</v>
      </c>
      <c r="S54" s="8">
        <v>15.8</v>
      </c>
      <c r="T54" s="28">
        <f>(S54-S51)/S51</f>
        <v>0.20610687022900773</v>
      </c>
      <c r="U54" s="8">
        <v>13.5</v>
      </c>
      <c r="V54" s="28">
        <f>(U54-U51)/U51</f>
        <v>0.3636363636363636</v>
      </c>
      <c r="W54" s="9" t="s">
        <v>232</v>
      </c>
      <c r="X54" s="9" t="s">
        <v>232</v>
      </c>
      <c r="Y54" s="38" t="s">
        <v>195</v>
      </c>
      <c r="Z54" s="8">
        <v>0</v>
      </c>
      <c r="AC54" s="8">
        <v>290</v>
      </c>
      <c r="AD54" s="8">
        <v>228</v>
      </c>
      <c r="AE54" s="8">
        <v>206</v>
      </c>
      <c r="AF54" s="8">
        <v>157</v>
      </c>
      <c r="AG54" s="8">
        <v>56</v>
      </c>
      <c r="AH54" s="8">
        <v>69</v>
      </c>
      <c r="AI54" s="8">
        <v>192</v>
      </c>
      <c r="AJ54" s="8">
        <v>439</v>
      </c>
      <c r="AK54" s="8">
        <v>414</v>
      </c>
      <c r="AL54" s="8">
        <v>379</v>
      </c>
      <c r="AN54" s="8">
        <v>36.7</v>
      </c>
      <c r="AO54" s="8">
        <v>24.7</v>
      </c>
      <c r="AP54" s="8">
        <v>19</v>
      </c>
      <c r="AQ54" s="8">
        <v>14</v>
      </c>
      <c r="AR54" s="8">
        <v>2</v>
      </c>
      <c r="AS54" s="8">
        <v>3.3</v>
      </c>
      <c r="AT54" s="8">
        <v>24.7</v>
      </c>
      <c r="AU54" s="8">
        <v>73.3</v>
      </c>
      <c r="AV54" s="8">
        <v>79.4</v>
      </c>
      <c r="AW54" s="8">
        <v>62</v>
      </c>
      <c r="AY54" s="8">
        <v>0.35</v>
      </c>
      <c r="AZ54" s="8">
        <v>325.2</v>
      </c>
      <c r="BA54" s="8">
        <v>6.1</v>
      </c>
      <c r="BB54" s="8">
        <v>0</v>
      </c>
      <c r="BC54" s="8">
        <v>0.05</v>
      </c>
      <c r="BD54" s="8">
        <v>9</v>
      </c>
      <c r="BE54" s="8">
        <v>0</v>
      </c>
      <c r="BF54" s="8" t="s">
        <v>48</v>
      </c>
      <c r="BG54" s="9" t="s">
        <v>214</v>
      </c>
      <c r="BH54" s="8">
        <v>0.8</v>
      </c>
      <c r="BI54" s="8"/>
      <c r="BK54">
        <f t="shared" si="38"/>
        <v>40.025</v>
      </c>
      <c r="BL54">
        <f t="shared" si="39"/>
        <v>26.275</v>
      </c>
      <c r="BM54">
        <f t="shared" si="39"/>
        <v>19.175</v>
      </c>
      <c r="BN54">
        <f t="shared" si="39"/>
        <v>12.25</v>
      </c>
      <c r="BO54">
        <f t="shared" si="39"/>
        <v>5.325</v>
      </c>
      <c r="BP54">
        <f t="shared" si="39"/>
        <v>8.325</v>
      </c>
      <c r="BQ54">
        <f t="shared" si="39"/>
        <v>31.5</v>
      </c>
      <c r="BR54">
        <f t="shared" si="39"/>
        <v>62.675</v>
      </c>
      <c r="BS54">
        <f t="shared" si="39"/>
        <v>73.525</v>
      </c>
      <c r="BT54">
        <f t="shared" si="40"/>
        <v>60.025000000000006</v>
      </c>
      <c r="BV54" s="26">
        <f t="shared" si="41"/>
        <v>73.525</v>
      </c>
      <c r="BW54" s="26">
        <f t="shared" si="42"/>
        <v>5.325</v>
      </c>
      <c r="BX54" s="27">
        <f t="shared" si="43"/>
        <v>22.375</v>
      </c>
      <c r="BY54"/>
      <c r="BZ54">
        <f t="shared" si="44"/>
        <v>1</v>
      </c>
      <c r="CA54">
        <f t="shared" si="44"/>
        <v>1</v>
      </c>
      <c r="CB54">
        <f t="shared" si="44"/>
        <v>0</v>
      </c>
      <c r="CC54">
        <f t="shared" si="44"/>
        <v>0</v>
      </c>
      <c r="CD54">
        <f t="shared" si="44"/>
        <v>0</v>
      </c>
      <c r="CE54">
        <f t="shared" si="44"/>
        <v>0</v>
      </c>
      <c r="CF54">
        <f t="shared" si="44"/>
        <v>1</v>
      </c>
      <c r="CG54">
        <f t="shared" si="44"/>
        <v>1</v>
      </c>
      <c r="CH54">
        <f t="shared" si="44"/>
        <v>1</v>
      </c>
      <c r="CI54">
        <f t="shared" si="44"/>
        <v>1</v>
      </c>
      <c r="CJ54" s="8">
        <f t="shared" si="7"/>
        <v>6</v>
      </c>
      <c r="CK54" s="22" t="s">
        <v>230</v>
      </c>
      <c r="CL54" s="8" t="s">
        <v>186</v>
      </c>
      <c r="CN54" s="159">
        <v>1</v>
      </c>
      <c r="CO54" s="158">
        <v>1</v>
      </c>
      <c r="CP54" s="8">
        <v>0</v>
      </c>
      <c r="CQ54" s="8">
        <v>0</v>
      </c>
      <c r="CR54" s="8">
        <v>0</v>
      </c>
      <c r="CS54" s="8">
        <v>0</v>
      </c>
      <c r="CT54" s="158">
        <v>1</v>
      </c>
      <c r="CU54" s="158">
        <v>1</v>
      </c>
      <c r="CV54" s="158">
        <v>1</v>
      </c>
      <c r="CW54" s="159">
        <v>1</v>
      </c>
    </row>
    <row r="55" spans="1:101" ht="12.75">
      <c r="A55" s="33"/>
      <c r="B55" s="34"/>
      <c r="C55" s="34"/>
      <c r="D55" s="35"/>
      <c r="E55" s="33"/>
      <c r="F55" s="36">
        <f>AVERAGE(F49:F52)</f>
        <v>4.075</v>
      </c>
      <c r="G55" s="33"/>
      <c r="H55" s="33"/>
      <c r="I55" s="33"/>
      <c r="J55" s="33"/>
      <c r="K55" s="33"/>
      <c r="L55" s="33"/>
      <c r="M55" s="33"/>
      <c r="N55" s="36"/>
      <c r="O55" s="33"/>
      <c r="P55" s="36"/>
      <c r="Q55" s="33"/>
      <c r="R55" s="36"/>
      <c r="S55" s="33"/>
      <c r="T55" s="37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8" t="s">
        <v>51</v>
      </c>
      <c r="CK55" s="34"/>
      <c r="CL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</row>
    <row r="56" spans="3:100" ht="12.75">
      <c r="C56" s="22"/>
      <c r="D56" s="9"/>
      <c r="BH56" s="8"/>
      <c r="BI56" s="8"/>
      <c r="CJ56" s="8" t="s">
        <v>51</v>
      </c>
      <c r="CO56" s="8"/>
      <c r="CP56" s="8"/>
      <c r="CQ56" s="8"/>
      <c r="CR56" s="8"/>
      <c r="CS56" s="8"/>
      <c r="CT56" s="8"/>
      <c r="CU56" s="8"/>
      <c r="CV56" s="8"/>
    </row>
    <row r="57" spans="1:101" ht="12.75">
      <c r="A57" s="8">
        <v>8</v>
      </c>
      <c r="B57" s="22" t="s">
        <v>233</v>
      </c>
      <c r="C57" s="22" t="s">
        <v>174</v>
      </c>
      <c r="D57" s="9" t="s">
        <v>234</v>
      </c>
      <c r="E57" s="8" t="s">
        <v>129</v>
      </c>
      <c r="F57" s="8">
        <v>6.3</v>
      </c>
      <c r="G57" s="8">
        <v>2.1</v>
      </c>
      <c r="H57" s="8">
        <v>33</v>
      </c>
      <c r="I57" s="8">
        <v>538</v>
      </c>
      <c r="J57" s="8">
        <v>94</v>
      </c>
      <c r="K57" s="8">
        <v>8.4</v>
      </c>
      <c r="L57" s="8">
        <v>3.3</v>
      </c>
      <c r="M57" s="23">
        <f>(K57-F57)/F57</f>
        <v>0.3333333333333334</v>
      </c>
      <c r="O57" s="8">
        <v>5.5</v>
      </c>
      <c r="Q57" s="8">
        <v>1</v>
      </c>
      <c r="S57" s="8">
        <v>5.3</v>
      </c>
      <c r="U57" s="8">
        <v>2.9</v>
      </c>
      <c r="AC57" s="8">
        <v>158</v>
      </c>
      <c r="AD57" s="8">
        <v>129</v>
      </c>
      <c r="AE57" s="8">
        <v>137</v>
      </c>
      <c r="AF57" s="8">
        <v>149</v>
      </c>
      <c r="AG57" s="8">
        <v>128</v>
      </c>
      <c r="AH57" s="8">
        <v>178</v>
      </c>
      <c r="AI57" s="8">
        <v>156</v>
      </c>
      <c r="AJ57" s="8">
        <v>154</v>
      </c>
      <c r="AK57" s="8">
        <v>210</v>
      </c>
      <c r="AL57" s="8">
        <v>160</v>
      </c>
      <c r="AN57" s="8">
        <v>5.5</v>
      </c>
      <c r="AO57" s="8">
        <v>0.5</v>
      </c>
      <c r="AP57" s="8">
        <v>1.6</v>
      </c>
      <c r="AQ57" s="8">
        <v>2.3</v>
      </c>
      <c r="AR57" s="8">
        <v>0.9</v>
      </c>
      <c r="AS57" s="8">
        <v>3.2</v>
      </c>
      <c r="AT57" s="8">
        <v>2.2</v>
      </c>
      <c r="AU57" s="8">
        <v>1.2</v>
      </c>
      <c r="AV57" s="8">
        <v>1.8</v>
      </c>
      <c r="AW57" s="8">
        <v>1.2</v>
      </c>
      <c r="AY57" s="8">
        <v>0.1</v>
      </c>
      <c r="AZ57" s="8">
        <v>293</v>
      </c>
      <c r="BA57" s="8">
        <v>39.6</v>
      </c>
      <c r="BB57" s="8">
        <v>0.01042</v>
      </c>
      <c r="BC57" s="8">
        <v>0.05</v>
      </c>
      <c r="BD57" s="8">
        <v>8</v>
      </c>
      <c r="BE57" s="8">
        <v>1</v>
      </c>
      <c r="BF57" s="8" t="s">
        <v>48</v>
      </c>
      <c r="BG57" s="9" t="s">
        <v>235</v>
      </c>
      <c r="BH57" s="8">
        <v>0.7</v>
      </c>
      <c r="BI57" s="8"/>
      <c r="BK57">
        <f>(AW57+2*AN57+AO57)/4</f>
        <v>3.175</v>
      </c>
      <c r="BL57">
        <f aca="true" t="shared" si="45" ref="BL57:BS60">(AN57+2*AO57+AP57)/4</f>
        <v>2.025</v>
      </c>
      <c r="BM57">
        <f t="shared" si="45"/>
        <v>1.5</v>
      </c>
      <c r="BN57">
        <f t="shared" si="45"/>
        <v>1.775</v>
      </c>
      <c r="BO57">
        <f t="shared" si="45"/>
        <v>1.825</v>
      </c>
      <c r="BP57">
        <f t="shared" si="45"/>
        <v>2.375</v>
      </c>
      <c r="BQ57">
        <f t="shared" si="45"/>
        <v>2.2</v>
      </c>
      <c r="BR57">
        <f t="shared" si="45"/>
        <v>1.5999999999999999</v>
      </c>
      <c r="BS57">
        <f t="shared" si="45"/>
        <v>1.5</v>
      </c>
      <c r="BT57">
        <f>(AV57+2*AW57+AN57)/4</f>
        <v>2.425</v>
      </c>
      <c r="BV57" s="26">
        <f>MAX(BK57:BT57)</f>
        <v>3.175</v>
      </c>
      <c r="BW57" s="26">
        <f>MIN(BK57:BT57)</f>
        <v>1.5</v>
      </c>
      <c r="BX57" s="27">
        <f>(BV57-BW57)/4+BW57</f>
        <v>1.91875</v>
      </c>
      <c r="BY57"/>
      <c r="BZ57">
        <f aca="true" t="shared" si="46" ref="BZ57:CI60">IF(BK57&gt;$BX57,1,0)</f>
        <v>1</v>
      </c>
      <c r="CA57">
        <f t="shared" si="46"/>
        <v>1</v>
      </c>
      <c r="CB57">
        <f t="shared" si="46"/>
        <v>0</v>
      </c>
      <c r="CC57">
        <f t="shared" si="46"/>
        <v>0</v>
      </c>
      <c r="CD57">
        <f t="shared" si="46"/>
        <v>0</v>
      </c>
      <c r="CE57">
        <f t="shared" si="46"/>
        <v>1</v>
      </c>
      <c r="CF57">
        <f t="shared" si="46"/>
        <v>1</v>
      </c>
      <c r="CG57">
        <f t="shared" si="46"/>
        <v>0</v>
      </c>
      <c r="CH57">
        <f t="shared" si="46"/>
        <v>0</v>
      </c>
      <c r="CI57">
        <f t="shared" si="46"/>
        <v>1</v>
      </c>
      <c r="CJ57" s="8">
        <f t="shared" si="7"/>
        <v>5</v>
      </c>
      <c r="CK57" s="22" t="s">
        <v>233</v>
      </c>
      <c r="CL57" s="8" t="s">
        <v>129</v>
      </c>
      <c r="CN57" s="112">
        <v>1</v>
      </c>
      <c r="CO57" s="45">
        <v>1</v>
      </c>
      <c r="CP57" s="45">
        <v>0</v>
      </c>
      <c r="CQ57" s="45">
        <v>0</v>
      </c>
      <c r="CR57" s="45">
        <v>0</v>
      </c>
      <c r="CS57" s="45">
        <v>1</v>
      </c>
      <c r="CT57" s="45">
        <v>1</v>
      </c>
      <c r="CU57" s="45">
        <v>0</v>
      </c>
      <c r="CV57" s="45">
        <v>0</v>
      </c>
      <c r="CW57" s="112">
        <v>1</v>
      </c>
    </row>
    <row r="58" spans="1:101" ht="12.75">
      <c r="A58" s="8">
        <v>8</v>
      </c>
      <c r="B58" s="43" t="s">
        <v>233</v>
      </c>
      <c r="C58" s="43" t="s">
        <v>174</v>
      </c>
      <c r="D58" s="44" t="s">
        <v>236</v>
      </c>
      <c r="E58" s="45" t="s">
        <v>129</v>
      </c>
      <c r="F58" s="45">
        <v>10.3</v>
      </c>
      <c r="G58" s="45">
        <v>3.5</v>
      </c>
      <c r="H58" s="45">
        <v>26</v>
      </c>
      <c r="I58" s="45">
        <v>477</v>
      </c>
      <c r="J58" s="45">
        <v>87</v>
      </c>
      <c r="K58" s="45">
        <v>8.5</v>
      </c>
      <c r="L58" s="45">
        <v>4</v>
      </c>
      <c r="M58" s="23">
        <f>(K60-F60)/F60</f>
        <v>-0.5714285714285714</v>
      </c>
      <c r="N58" s="28" t="s">
        <v>51</v>
      </c>
      <c r="O58" s="45">
        <v>10</v>
      </c>
      <c r="Q58" s="45">
        <v>1</v>
      </c>
      <c r="R58" s="45"/>
      <c r="S58" s="45">
        <v>6.1</v>
      </c>
      <c r="T58" s="45"/>
      <c r="U58" s="45">
        <v>4.4</v>
      </c>
      <c r="V58" s="50"/>
      <c r="W58" s="50"/>
      <c r="X58" s="50"/>
      <c r="Y58" s="50"/>
      <c r="Z58" s="50"/>
      <c r="AA58" s="50"/>
      <c r="AB58" s="50"/>
      <c r="AC58" s="50">
        <v>96</v>
      </c>
      <c r="AD58" s="50">
        <v>112</v>
      </c>
      <c r="AE58" s="50">
        <v>110</v>
      </c>
      <c r="AF58" s="50">
        <v>68</v>
      </c>
      <c r="AG58" s="50">
        <v>106</v>
      </c>
      <c r="AH58" s="50">
        <v>82</v>
      </c>
      <c r="AI58" s="50">
        <v>66</v>
      </c>
      <c r="AJ58" s="50">
        <v>76</v>
      </c>
      <c r="AK58" s="50">
        <v>114</v>
      </c>
      <c r="AL58" s="50">
        <v>124</v>
      </c>
      <c r="AM58" s="50"/>
      <c r="AN58" s="50">
        <v>10</v>
      </c>
      <c r="AO58" s="50">
        <v>8.5</v>
      </c>
      <c r="AP58" s="50">
        <v>5.1</v>
      </c>
      <c r="AQ58" s="50">
        <v>3.1</v>
      </c>
      <c r="AR58" s="50">
        <v>1.7</v>
      </c>
      <c r="AS58" s="50">
        <v>2.1</v>
      </c>
      <c r="AT58" s="50">
        <v>3.5</v>
      </c>
      <c r="AU58" s="50">
        <v>2.9</v>
      </c>
      <c r="AV58" s="50">
        <v>4.8</v>
      </c>
      <c r="AW58" s="50">
        <v>6.8</v>
      </c>
      <c r="AX58" s="50"/>
      <c r="AY58" s="50">
        <v>0.1</v>
      </c>
      <c r="AZ58" s="50">
        <v>22.4</v>
      </c>
      <c r="BA58" s="50">
        <v>39.8</v>
      </c>
      <c r="BB58" s="50">
        <v>0.01147</v>
      </c>
      <c r="BC58" s="50">
        <v>0.05</v>
      </c>
      <c r="BD58" s="50">
        <v>1</v>
      </c>
      <c r="BE58" s="50">
        <v>1</v>
      </c>
      <c r="BF58" s="50" t="s">
        <v>48</v>
      </c>
      <c r="BG58" s="51" t="s">
        <v>235</v>
      </c>
      <c r="BH58" s="50">
        <v>0.7</v>
      </c>
      <c r="BI58" s="50"/>
      <c r="BJ58" s="50"/>
      <c r="BK58">
        <f>(AW58+2*AN58+AO58)/4</f>
        <v>8.825</v>
      </c>
      <c r="BL58">
        <f t="shared" si="45"/>
        <v>8.025</v>
      </c>
      <c r="BM58">
        <f t="shared" si="45"/>
        <v>5.45</v>
      </c>
      <c r="BN58">
        <f t="shared" si="45"/>
        <v>3.25</v>
      </c>
      <c r="BO58">
        <f t="shared" si="45"/>
        <v>2.15</v>
      </c>
      <c r="BP58">
        <f t="shared" si="45"/>
        <v>2.35</v>
      </c>
      <c r="BQ58">
        <f t="shared" si="45"/>
        <v>3</v>
      </c>
      <c r="BR58">
        <f t="shared" si="45"/>
        <v>3.5250000000000004</v>
      </c>
      <c r="BS58">
        <f t="shared" si="45"/>
        <v>4.825</v>
      </c>
      <c r="BT58">
        <f>(AV58+2*AW58+AN58)/4</f>
        <v>7.1</v>
      </c>
      <c r="BV58" s="26">
        <f>MAX(BK58:BT58)</f>
        <v>8.825</v>
      </c>
      <c r="BW58" s="26">
        <f>MIN(BK58:BT58)</f>
        <v>2.15</v>
      </c>
      <c r="BX58" s="27">
        <f>(BV58-BW58)/4+BW58</f>
        <v>3.8187499999999996</v>
      </c>
      <c r="BY58"/>
      <c r="BZ58">
        <f t="shared" si="46"/>
        <v>1</v>
      </c>
      <c r="CA58">
        <f t="shared" si="46"/>
        <v>1</v>
      </c>
      <c r="CB58">
        <f t="shared" si="46"/>
        <v>1</v>
      </c>
      <c r="CC58">
        <f t="shared" si="46"/>
        <v>0</v>
      </c>
      <c r="CD58">
        <f t="shared" si="46"/>
        <v>0</v>
      </c>
      <c r="CE58">
        <f t="shared" si="46"/>
        <v>0</v>
      </c>
      <c r="CF58">
        <f t="shared" si="46"/>
        <v>0</v>
      </c>
      <c r="CG58">
        <f t="shared" si="46"/>
        <v>0</v>
      </c>
      <c r="CH58">
        <f t="shared" si="46"/>
        <v>1</v>
      </c>
      <c r="CI58">
        <f t="shared" si="46"/>
        <v>1</v>
      </c>
      <c r="CJ58" s="8">
        <f t="shared" si="7"/>
        <v>5</v>
      </c>
      <c r="CK58" s="43" t="s">
        <v>233</v>
      </c>
      <c r="CL58" s="45" t="s">
        <v>129</v>
      </c>
      <c r="CN58" s="112">
        <v>1</v>
      </c>
      <c r="CO58" s="45">
        <v>1</v>
      </c>
      <c r="CP58" s="45">
        <v>1</v>
      </c>
      <c r="CQ58" s="45">
        <v>0</v>
      </c>
      <c r="CR58" s="45">
        <v>0</v>
      </c>
      <c r="CS58" s="45">
        <v>0</v>
      </c>
      <c r="CT58" s="45">
        <v>0</v>
      </c>
      <c r="CU58" s="45">
        <v>0</v>
      </c>
      <c r="CV58" s="45">
        <v>1</v>
      </c>
      <c r="CW58" s="112">
        <v>1</v>
      </c>
    </row>
    <row r="59" spans="1:101" ht="12.75">
      <c r="A59" s="8">
        <v>8</v>
      </c>
      <c r="B59" s="43" t="s">
        <v>237</v>
      </c>
      <c r="C59" s="43" t="s">
        <v>181</v>
      </c>
      <c r="D59" s="44" t="s">
        <v>238</v>
      </c>
      <c r="E59" s="45" t="s">
        <v>184</v>
      </c>
      <c r="F59" s="45">
        <v>10.3</v>
      </c>
      <c r="G59" s="45">
        <v>3.5</v>
      </c>
      <c r="H59" s="45">
        <v>27</v>
      </c>
      <c r="I59" s="45">
        <v>219</v>
      </c>
      <c r="J59" s="45">
        <v>67</v>
      </c>
      <c r="K59" s="45">
        <v>6.1</v>
      </c>
      <c r="L59" s="45">
        <v>3.6</v>
      </c>
      <c r="N59" s="28">
        <f>(K59-K58)/K58</f>
        <v>-0.28235294117647064</v>
      </c>
      <c r="O59" s="45">
        <v>8</v>
      </c>
      <c r="P59" s="28">
        <f>(O59-O58)/O58</f>
        <v>-0.2</v>
      </c>
      <c r="Q59" s="45">
        <v>1</v>
      </c>
      <c r="R59" s="45">
        <v>0</v>
      </c>
      <c r="S59" s="45">
        <v>14.1</v>
      </c>
      <c r="T59" s="28">
        <f>(S59-S58)/S58</f>
        <v>1.3114754098360657</v>
      </c>
      <c r="U59" s="45">
        <v>11.4</v>
      </c>
      <c r="V59" s="28">
        <f>(U59-U58)/U58</f>
        <v>1.5909090909090908</v>
      </c>
      <c r="W59" s="30" t="s">
        <v>183</v>
      </c>
      <c r="X59" s="30" t="s">
        <v>183</v>
      </c>
      <c r="Y59" s="38" t="s">
        <v>195</v>
      </c>
      <c r="Z59" s="45">
        <v>0</v>
      </c>
      <c r="AA59" s="50"/>
      <c r="AB59" s="50"/>
      <c r="AC59" s="50">
        <v>65</v>
      </c>
      <c r="AD59" s="50">
        <v>78</v>
      </c>
      <c r="AE59" s="50">
        <v>64</v>
      </c>
      <c r="AF59" s="50">
        <v>28</v>
      </c>
      <c r="AG59" s="50">
        <v>18</v>
      </c>
      <c r="AH59" s="50">
        <v>27</v>
      </c>
      <c r="AI59" s="50">
        <v>24</v>
      </c>
      <c r="AJ59" s="50">
        <v>30</v>
      </c>
      <c r="AK59" s="50">
        <v>39</v>
      </c>
      <c r="AL59" s="50">
        <v>53</v>
      </c>
      <c r="AM59" s="50"/>
      <c r="AN59" s="50">
        <v>8</v>
      </c>
      <c r="AO59" s="50">
        <v>6.4</v>
      </c>
      <c r="AP59" s="50">
        <v>2.9</v>
      </c>
      <c r="AQ59" s="50">
        <v>0.5</v>
      </c>
      <c r="AR59" s="50">
        <v>0</v>
      </c>
      <c r="AS59" s="50">
        <v>1.2</v>
      </c>
      <c r="AT59" s="50">
        <v>0.3</v>
      </c>
      <c r="AU59" s="50">
        <v>0.4</v>
      </c>
      <c r="AV59" s="50">
        <v>0</v>
      </c>
      <c r="AW59" s="50">
        <v>2.5</v>
      </c>
      <c r="AX59" s="50"/>
      <c r="AY59" s="50">
        <v>0.31</v>
      </c>
      <c r="AZ59" s="50">
        <v>34</v>
      </c>
      <c r="BA59" s="50">
        <v>17.1</v>
      </c>
      <c r="BB59" s="50">
        <v>0</v>
      </c>
      <c r="BC59" s="50">
        <v>0.05</v>
      </c>
      <c r="BD59" s="50">
        <v>1</v>
      </c>
      <c r="BE59" s="50">
        <v>0</v>
      </c>
      <c r="BF59" s="50" t="s">
        <v>48</v>
      </c>
      <c r="BG59" s="51" t="s">
        <v>235</v>
      </c>
      <c r="BH59" s="50">
        <v>0.7</v>
      </c>
      <c r="BI59" s="50"/>
      <c r="BJ59" s="50"/>
      <c r="BK59">
        <f>(AW59+2*AN59+AO59)/4</f>
        <v>6.225</v>
      </c>
      <c r="BL59">
        <f t="shared" si="45"/>
        <v>5.925</v>
      </c>
      <c r="BM59">
        <f t="shared" si="45"/>
        <v>3.175</v>
      </c>
      <c r="BN59">
        <f t="shared" si="45"/>
        <v>0.975</v>
      </c>
      <c r="BO59">
        <f t="shared" si="45"/>
        <v>0.425</v>
      </c>
      <c r="BP59">
        <f t="shared" si="45"/>
        <v>0.6749999999999999</v>
      </c>
      <c r="BQ59">
        <f t="shared" si="45"/>
        <v>0.5499999999999999</v>
      </c>
      <c r="BR59">
        <f t="shared" si="45"/>
        <v>0.275</v>
      </c>
      <c r="BS59">
        <f t="shared" si="45"/>
        <v>0.725</v>
      </c>
      <c r="BT59">
        <f>(AV59+2*AW59+AN59)/4</f>
        <v>3.25</v>
      </c>
      <c r="BV59" s="26">
        <f>MAX(BK59:BT59)</f>
        <v>6.225</v>
      </c>
      <c r="BW59" s="26">
        <f>MIN(BK59:BT59)</f>
        <v>0.275</v>
      </c>
      <c r="BX59" s="27">
        <f>(BV59-BW59)/4+BW59</f>
        <v>1.7624999999999997</v>
      </c>
      <c r="BY59"/>
      <c r="BZ59">
        <f t="shared" si="46"/>
        <v>1</v>
      </c>
      <c r="CA59">
        <f t="shared" si="46"/>
        <v>1</v>
      </c>
      <c r="CB59">
        <f t="shared" si="46"/>
        <v>1</v>
      </c>
      <c r="CC59">
        <f t="shared" si="46"/>
        <v>0</v>
      </c>
      <c r="CD59">
        <f t="shared" si="46"/>
        <v>0</v>
      </c>
      <c r="CE59">
        <f t="shared" si="46"/>
        <v>0</v>
      </c>
      <c r="CF59">
        <f t="shared" si="46"/>
        <v>0</v>
      </c>
      <c r="CG59">
        <f t="shared" si="46"/>
        <v>0</v>
      </c>
      <c r="CH59">
        <f t="shared" si="46"/>
        <v>0</v>
      </c>
      <c r="CI59">
        <f t="shared" si="46"/>
        <v>1</v>
      </c>
      <c r="CJ59" s="8">
        <f t="shared" si="7"/>
        <v>4</v>
      </c>
      <c r="CK59" s="43" t="s">
        <v>237</v>
      </c>
      <c r="CL59" s="45" t="s">
        <v>184</v>
      </c>
      <c r="CN59" s="161">
        <v>1</v>
      </c>
      <c r="CO59" s="160">
        <v>1</v>
      </c>
      <c r="CP59" s="160">
        <v>1</v>
      </c>
      <c r="CQ59" s="45">
        <v>0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161">
        <v>1</v>
      </c>
    </row>
    <row r="60" spans="1:101" s="70" customFormat="1" ht="12.75">
      <c r="A60" s="8">
        <v>8</v>
      </c>
      <c r="B60" s="22" t="s">
        <v>237</v>
      </c>
      <c r="C60" s="22" t="s">
        <v>181</v>
      </c>
      <c r="D60" s="9" t="s">
        <v>239</v>
      </c>
      <c r="E60" s="8" t="s">
        <v>186</v>
      </c>
      <c r="F60" s="8">
        <v>6.3</v>
      </c>
      <c r="G60" s="8">
        <v>2.1</v>
      </c>
      <c r="H60" s="8">
        <v>35</v>
      </c>
      <c r="I60" s="8">
        <v>115</v>
      </c>
      <c r="J60" s="8">
        <v>66</v>
      </c>
      <c r="K60" s="8">
        <v>2.7</v>
      </c>
      <c r="L60" s="8">
        <v>2.3</v>
      </c>
      <c r="M60" s="8"/>
      <c r="N60" s="28">
        <f>(K60-K58)/K58</f>
        <v>-0.6823529411764706</v>
      </c>
      <c r="O60" s="8">
        <v>1.5</v>
      </c>
      <c r="P60" s="28">
        <f>(O60-O58)/O58</f>
        <v>-0.85</v>
      </c>
      <c r="Q60" s="8">
        <v>1</v>
      </c>
      <c r="R60" s="12">
        <v>0</v>
      </c>
      <c r="S60" s="8">
        <v>18.2</v>
      </c>
      <c r="T60" s="28">
        <f>(S60-S58)/S58</f>
        <v>1.9836065573770492</v>
      </c>
      <c r="U60" s="8">
        <v>11</v>
      </c>
      <c r="V60" s="28">
        <f>(U60-U58)/U58</f>
        <v>1.4999999999999998</v>
      </c>
      <c r="W60" s="31" t="s">
        <v>185</v>
      </c>
      <c r="X60" s="31" t="s">
        <v>185</v>
      </c>
      <c r="Y60" s="39" t="s">
        <v>197</v>
      </c>
      <c r="Z60" s="8">
        <v>0</v>
      </c>
      <c r="AA60" s="8"/>
      <c r="AB60" s="8"/>
      <c r="AC60" s="8">
        <v>57</v>
      </c>
      <c r="AD60" s="8">
        <v>10</v>
      </c>
      <c r="AE60" s="8">
        <v>39</v>
      </c>
      <c r="AF60" s="8">
        <v>30</v>
      </c>
      <c r="AG60" s="8">
        <v>1</v>
      </c>
      <c r="AH60" s="8">
        <v>16</v>
      </c>
      <c r="AI60" s="8">
        <v>22</v>
      </c>
      <c r="AJ60" s="8">
        <v>47</v>
      </c>
      <c r="AK60" s="8">
        <v>46</v>
      </c>
      <c r="AL60" s="8">
        <v>40</v>
      </c>
      <c r="AM60" s="8"/>
      <c r="AN60" s="8">
        <v>1.5</v>
      </c>
      <c r="AO60" s="8">
        <v>0</v>
      </c>
      <c r="AP60" s="8">
        <v>0.2</v>
      </c>
      <c r="AQ60" s="8">
        <v>0.7</v>
      </c>
      <c r="AR60" s="8">
        <v>0</v>
      </c>
      <c r="AS60" s="8">
        <v>0.4</v>
      </c>
      <c r="AT60" s="8">
        <v>0</v>
      </c>
      <c r="AU60" s="8">
        <v>0.1</v>
      </c>
      <c r="AV60" s="8">
        <v>0.6</v>
      </c>
      <c r="AW60" s="8">
        <v>0.2</v>
      </c>
      <c r="AX60" s="8"/>
      <c r="AY60" s="8">
        <v>0.28</v>
      </c>
      <c r="AZ60" s="8">
        <v>339.9</v>
      </c>
      <c r="BA60" s="8">
        <v>26.9</v>
      </c>
      <c r="BB60" s="8">
        <v>0.00029</v>
      </c>
      <c r="BC60" s="8">
        <v>0.05</v>
      </c>
      <c r="BD60" s="8">
        <v>9</v>
      </c>
      <c r="BE60" s="8">
        <v>1</v>
      </c>
      <c r="BF60" s="8" t="s">
        <v>48</v>
      </c>
      <c r="BG60" s="9" t="s">
        <v>235</v>
      </c>
      <c r="BH60" s="8">
        <v>0.7</v>
      </c>
      <c r="BI60" s="8"/>
      <c r="BJ60" s="8"/>
      <c r="BK60">
        <f>(AW60+2*AN60+AO60)/4</f>
        <v>0.8</v>
      </c>
      <c r="BL60">
        <f t="shared" si="45"/>
        <v>0.425</v>
      </c>
      <c r="BM60">
        <f t="shared" si="45"/>
        <v>0.275</v>
      </c>
      <c r="BN60">
        <f t="shared" si="45"/>
        <v>0.39999999999999997</v>
      </c>
      <c r="BO60">
        <f t="shared" si="45"/>
        <v>0.275</v>
      </c>
      <c r="BP60">
        <f t="shared" si="45"/>
        <v>0.2</v>
      </c>
      <c r="BQ60">
        <f t="shared" si="45"/>
        <v>0.125</v>
      </c>
      <c r="BR60">
        <f t="shared" si="45"/>
        <v>0.2</v>
      </c>
      <c r="BS60">
        <f t="shared" si="45"/>
        <v>0.375</v>
      </c>
      <c r="BT60">
        <f>(AV60+2*AW60+AN60)/4</f>
        <v>0.625</v>
      </c>
      <c r="BU60" s="8"/>
      <c r="BV60" s="26">
        <f>MAX(BK60:BT60)</f>
        <v>0.8</v>
      </c>
      <c r="BW60" s="26">
        <f>MIN(BK60:BT60)</f>
        <v>0.125</v>
      </c>
      <c r="BX60" s="27">
        <f>(BV60-BW60)/4+BW60</f>
        <v>0.29375</v>
      </c>
      <c r="BY60"/>
      <c r="BZ60">
        <f t="shared" si="46"/>
        <v>1</v>
      </c>
      <c r="CA60">
        <f t="shared" si="46"/>
        <v>1</v>
      </c>
      <c r="CB60">
        <f t="shared" si="46"/>
        <v>0</v>
      </c>
      <c r="CC60">
        <f t="shared" si="46"/>
        <v>1</v>
      </c>
      <c r="CD60">
        <f t="shared" si="46"/>
        <v>0</v>
      </c>
      <c r="CE60">
        <f t="shared" si="46"/>
        <v>0</v>
      </c>
      <c r="CF60">
        <f t="shared" si="46"/>
        <v>0</v>
      </c>
      <c r="CG60">
        <f t="shared" si="46"/>
        <v>0</v>
      </c>
      <c r="CH60">
        <f t="shared" si="46"/>
        <v>1</v>
      </c>
      <c r="CI60">
        <f t="shared" si="46"/>
        <v>1</v>
      </c>
      <c r="CJ60" s="8">
        <f t="shared" si="7"/>
        <v>5</v>
      </c>
      <c r="CK60" s="22" t="s">
        <v>237</v>
      </c>
      <c r="CL60" s="8" t="s">
        <v>186</v>
      </c>
      <c r="CM60" s="53"/>
      <c r="CN60" s="161">
        <v>1</v>
      </c>
      <c r="CO60" s="160">
        <v>1</v>
      </c>
      <c r="CP60" s="45">
        <v>0</v>
      </c>
      <c r="CQ60" s="160">
        <v>1</v>
      </c>
      <c r="CR60" s="45">
        <v>0</v>
      </c>
      <c r="CS60" s="45">
        <v>0</v>
      </c>
      <c r="CT60" s="45">
        <v>0</v>
      </c>
      <c r="CU60" s="45">
        <v>0</v>
      </c>
      <c r="CV60" s="160">
        <v>1</v>
      </c>
      <c r="CW60" s="161">
        <v>1</v>
      </c>
    </row>
    <row r="61" spans="1:101" s="70" customFormat="1" ht="12.75">
      <c r="A61" s="33"/>
      <c r="B61" s="34"/>
      <c r="C61" s="34"/>
      <c r="D61" s="35"/>
      <c r="E61" s="33"/>
      <c r="F61" s="33"/>
      <c r="G61" s="33"/>
      <c r="H61" s="33"/>
      <c r="I61" s="33"/>
      <c r="J61" s="33"/>
      <c r="K61" s="33"/>
      <c r="L61" s="33"/>
      <c r="M61" s="52"/>
      <c r="N61" s="36"/>
      <c r="O61" s="33"/>
      <c r="P61" s="36"/>
      <c r="Q61" s="33"/>
      <c r="R61" s="36"/>
      <c r="S61" s="33"/>
      <c r="T61" s="37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5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8" t="s">
        <v>51</v>
      </c>
      <c r="CK61" s="34"/>
      <c r="CL61" s="33"/>
      <c r="CM61" s="53"/>
      <c r="CN61" s="33"/>
      <c r="CO61" s="33"/>
      <c r="CP61" s="33"/>
      <c r="CQ61" s="33"/>
      <c r="CR61" s="33"/>
      <c r="CS61" s="33"/>
      <c r="CT61" s="33"/>
      <c r="CU61" s="33"/>
      <c r="CV61" s="33"/>
      <c r="CW61" s="162"/>
    </row>
    <row r="62" spans="1:90" ht="12.75">
      <c r="A62" s="53"/>
      <c r="B62" s="54"/>
      <c r="C62" s="54"/>
      <c r="D62" s="55"/>
      <c r="E62" s="53"/>
      <c r="F62" s="53"/>
      <c r="G62" s="53"/>
      <c r="H62" s="53"/>
      <c r="I62" s="53"/>
      <c r="J62" s="53"/>
      <c r="K62" s="53"/>
      <c r="L62" s="53"/>
      <c r="M62" s="56"/>
      <c r="N62" s="57"/>
      <c r="O62" s="53"/>
      <c r="P62" s="57"/>
      <c r="Q62" s="53"/>
      <c r="R62" s="57"/>
      <c r="S62" s="53"/>
      <c r="T62" s="58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5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8" t="s">
        <v>51</v>
      </c>
      <c r="CK62" s="54"/>
      <c r="CL62" s="53"/>
    </row>
    <row r="63" spans="1:101" ht="12.75">
      <c r="A63" s="8">
        <v>9</v>
      </c>
      <c r="B63" s="22" t="s">
        <v>240</v>
      </c>
      <c r="C63" t="s">
        <v>181</v>
      </c>
      <c r="D63" t="s">
        <v>241</v>
      </c>
      <c r="E63" s="8" t="s">
        <v>129</v>
      </c>
      <c r="F63" s="8">
        <v>6.3</v>
      </c>
      <c r="G63" s="8">
        <v>5.4</v>
      </c>
      <c r="H63" s="8">
        <v>28</v>
      </c>
      <c r="I63" s="8">
        <v>438</v>
      </c>
      <c r="J63" s="8">
        <v>79</v>
      </c>
      <c r="K63" s="8">
        <v>7.6</v>
      </c>
      <c r="L63" s="8">
        <v>3.8</v>
      </c>
      <c r="M63"/>
      <c r="N63" s="40"/>
      <c r="O63" s="8">
        <v>13.1</v>
      </c>
      <c r="P63" s="40"/>
      <c r="Q63" s="8">
        <v>8</v>
      </c>
      <c r="R63" s="40"/>
      <c r="S63" s="8">
        <v>20.4</v>
      </c>
      <c r="T63" s="59"/>
      <c r="U63" s="8">
        <v>16</v>
      </c>
      <c r="V63"/>
      <c r="W63"/>
      <c r="X63"/>
      <c r="Y63"/>
      <c r="AA63"/>
      <c r="AB63"/>
      <c r="AC63">
        <v>156</v>
      </c>
      <c r="AD63">
        <v>95</v>
      </c>
      <c r="AE63">
        <v>33</v>
      </c>
      <c r="AF63">
        <v>13</v>
      </c>
      <c r="AG63">
        <v>31</v>
      </c>
      <c r="AH63">
        <v>106</v>
      </c>
      <c r="AI63">
        <v>170</v>
      </c>
      <c r="AJ63">
        <v>291</v>
      </c>
      <c r="AK63">
        <v>196</v>
      </c>
      <c r="AL63">
        <v>296</v>
      </c>
      <c r="AM63"/>
      <c r="AN63">
        <v>7.6</v>
      </c>
      <c r="AO63">
        <v>1.6</v>
      </c>
      <c r="AP63">
        <v>1</v>
      </c>
      <c r="AQ63">
        <v>0</v>
      </c>
      <c r="AR63">
        <v>0.8</v>
      </c>
      <c r="AS63">
        <v>4.6</v>
      </c>
      <c r="AT63">
        <v>5.2</v>
      </c>
      <c r="AU63">
        <v>13.1</v>
      </c>
      <c r="AV63">
        <v>6.1</v>
      </c>
      <c r="AW63">
        <v>11.4</v>
      </c>
      <c r="AX63"/>
      <c r="AY63">
        <v>0.49</v>
      </c>
      <c r="AZ63">
        <v>305.5</v>
      </c>
      <c r="BA63">
        <v>8</v>
      </c>
      <c r="BB63">
        <v>0</v>
      </c>
      <c r="BC63">
        <v>0.05</v>
      </c>
      <c r="BD63">
        <v>8</v>
      </c>
      <c r="BE63">
        <v>0</v>
      </c>
      <c r="BF63"/>
      <c r="BG63"/>
      <c r="BJ63"/>
      <c r="BK63">
        <f aca="true" t="shared" si="47" ref="BK63:BK68">(AW63+2*AN63+AO63)/4</f>
        <v>7.050000000000001</v>
      </c>
      <c r="BL63">
        <f aca="true" t="shared" si="48" ref="BL63:BS68">(AN63+2*AO63+AP63)/4</f>
        <v>2.95</v>
      </c>
      <c r="BM63">
        <f t="shared" si="48"/>
        <v>0.9</v>
      </c>
      <c r="BN63">
        <f t="shared" si="48"/>
        <v>0.45</v>
      </c>
      <c r="BO63">
        <f t="shared" si="48"/>
        <v>1.5499999999999998</v>
      </c>
      <c r="BP63">
        <f t="shared" si="48"/>
        <v>3.8</v>
      </c>
      <c r="BQ63">
        <f t="shared" si="48"/>
        <v>7.025</v>
      </c>
      <c r="BR63">
        <f t="shared" si="48"/>
        <v>9.375</v>
      </c>
      <c r="BS63">
        <f t="shared" si="48"/>
        <v>9.174999999999999</v>
      </c>
      <c r="BT63">
        <f aca="true" t="shared" si="49" ref="BT63:BT68">(AV63+2*AW63+AN63)/4</f>
        <v>9.125</v>
      </c>
      <c r="BV63" s="26">
        <f aca="true" t="shared" si="50" ref="BV63:BV68">MAX(BK63:BT63)</f>
        <v>9.375</v>
      </c>
      <c r="BW63" s="26">
        <f aca="true" t="shared" si="51" ref="BW63:BW68">MIN(BK63:BT63)</f>
        <v>0.45</v>
      </c>
      <c r="BX63" s="27">
        <f aca="true" t="shared" si="52" ref="BX63:BX68">(BV63-BW63)/4+BW63</f>
        <v>2.6812500000000004</v>
      </c>
      <c r="BY63"/>
      <c r="BZ63">
        <f aca="true" t="shared" si="53" ref="BZ63:CI68">IF(BK63&gt;$BX63,1,0)</f>
        <v>1</v>
      </c>
      <c r="CA63">
        <f t="shared" si="53"/>
        <v>1</v>
      </c>
      <c r="CB63">
        <f t="shared" si="53"/>
        <v>0</v>
      </c>
      <c r="CC63">
        <f t="shared" si="53"/>
        <v>0</v>
      </c>
      <c r="CD63">
        <f t="shared" si="53"/>
        <v>0</v>
      </c>
      <c r="CE63">
        <f t="shared" si="53"/>
        <v>1</v>
      </c>
      <c r="CF63">
        <f t="shared" si="53"/>
        <v>1</v>
      </c>
      <c r="CG63">
        <f t="shared" si="53"/>
        <v>1</v>
      </c>
      <c r="CH63">
        <f t="shared" si="53"/>
        <v>1</v>
      </c>
      <c r="CI63">
        <f t="shared" si="53"/>
        <v>1</v>
      </c>
      <c r="CJ63" s="8">
        <f t="shared" si="7"/>
        <v>7</v>
      </c>
      <c r="CK63" s="22" t="s">
        <v>240</v>
      </c>
      <c r="CL63" s="8" t="s">
        <v>129</v>
      </c>
      <c r="CM63" s="107" t="s">
        <v>240</v>
      </c>
      <c r="CN63" s="53">
        <v>1</v>
      </c>
      <c r="CO63" s="8">
        <v>1</v>
      </c>
      <c r="CP63" s="8">
        <v>0</v>
      </c>
      <c r="CQ63" s="8">
        <v>0</v>
      </c>
      <c r="CR63" s="8">
        <v>0</v>
      </c>
      <c r="CS63" s="8">
        <v>1</v>
      </c>
      <c r="CT63" s="8">
        <v>1</v>
      </c>
      <c r="CU63" s="8">
        <v>1</v>
      </c>
      <c r="CV63" s="8">
        <v>1</v>
      </c>
      <c r="CW63" s="53">
        <v>1</v>
      </c>
    </row>
    <row r="64" spans="1:101" ht="12.75">
      <c r="A64" s="8">
        <v>9</v>
      </c>
      <c r="B64" s="22" t="s">
        <v>240</v>
      </c>
      <c r="C64" t="s">
        <v>181</v>
      </c>
      <c r="D64" t="s">
        <v>241</v>
      </c>
      <c r="E64" s="8" t="s">
        <v>182</v>
      </c>
      <c r="F64" s="8">
        <v>6.3</v>
      </c>
      <c r="G64" s="8">
        <v>5.4</v>
      </c>
      <c r="H64" s="8">
        <v>28</v>
      </c>
      <c r="I64" s="8">
        <v>1439</v>
      </c>
      <c r="J64" s="8">
        <v>75</v>
      </c>
      <c r="K64" s="8">
        <v>30.6</v>
      </c>
      <c r="L64" s="8">
        <v>8.9</v>
      </c>
      <c r="M64"/>
      <c r="N64" s="28">
        <f>(K64-K63)/K63</f>
        <v>3.0263157894736845</v>
      </c>
      <c r="O64" s="8">
        <v>124.5</v>
      </c>
      <c r="P64" s="28">
        <f>(O64-O63)/O63</f>
        <v>8.503816793893131</v>
      </c>
      <c r="Q64" s="8">
        <v>10</v>
      </c>
      <c r="R64" s="40"/>
      <c r="S64" s="8">
        <v>26.7</v>
      </c>
      <c r="T64" s="28">
        <f>(S64-S63)/S63</f>
        <v>0.3088235294117648</v>
      </c>
      <c r="U64" s="8">
        <v>19.7</v>
      </c>
      <c r="V64" s="28">
        <f>(U64-U63)/U63</f>
        <v>0.23124999999999996</v>
      </c>
      <c r="W64" s="38" t="s">
        <v>195</v>
      </c>
      <c r="X64" s="38" t="s">
        <v>195</v>
      </c>
      <c r="Y64" s="38" t="s">
        <v>195</v>
      </c>
      <c r="Z64" s="8" t="s">
        <v>73</v>
      </c>
      <c r="AA64"/>
      <c r="AB64"/>
      <c r="AC64">
        <v>616</v>
      </c>
      <c r="AD64">
        <v>131</v>
      </c>
      <c r="AE64">
        <v>24</v>
      </c>
      <c r="AF64">
        <v>25</v>
      </c>
      <c r="AG64">
        <v>135</v>
      </c>
      <c r="AH64">
        <v>375</v>
      </c>
      <c r="AI64">
        <v>550</v>
      </c>
      <c r="AJ64">
        <v>553</v>
      </c>
      <c r="AK64">
        <v>575</v>
      </c>
      <c r="AL64">
        <v>1121</v>
      </c>
      <c r="AM64"/>
      <c r="AN64">
        <v>60.7</v>
      </c>
      <c r="AO64">
        <v>5.1</v>
      </c>
      <c r="AP64">
        <v>1.1</v>
      </c>
      <c r="AQ64">
        <v>0.9</v>
      </c>
      <c r="AR64">
        <v>7.9</v>
      </c>
      <c r="AS64">
        <v>34.1</v>
      </c>
      <c r="AT64">
        <v>47.6</v>
      </c>
      <c r="AU64">
        <v>52.1</v>
      </c>
      <c r="AV64">
        <v>72.4</v>
      </c>
      <c r="AW64">
        <v>124.5</v>
      </c>
      <c r="AX64"/>
      <c r="AY64">
        <v>0.5</v>
      </c>
      <c r="AZ64">
        <v>306.8</v>
      </c>
      <c r="BA64">
        <v>3.9</v>
      </c>
      <c r="BB64">
        <v>0</v>
      </c>
      <c r="BC64">
        <v>0.05</v>
      </c>
      <c r="BD64">
        <v>9</v>
      </c>
      <c r="BE64">
        <v>0</v>
      </c>
      <c r="BF64"/>
      <c r="BG64"/>
      <c r="BJ64"/>
      <c r="BK64">
        <f t="shared" si="47"/>
        <v>62.75</v>
      </c>
      <c r="BL64">
        <f t="shared" si="48"/>
        <v>18</v>
      </c>
      <c r="BM64">
        <f t="shared" si="48"/>
        <v>2.05</v>
      </c>
      <c r="BN64">
        <f t="shared" si="48"/>
        <v>2.7</v>
      </c>
      <c r="BO64">
        <f t="shared" si="48"/>
        <v>12.7</v>
      </c>
      <c r="BP64">
        <f t="shared" si="48"/>
        <v>30.925000000000004</v>
      </c>
      <c r="BQ64">
        <f t="shared" si="48"/>
        <v>45.35</v>
      </c>
      <c r="BR64">
        <f t="shared" si="48"/>
        <v>56.050000000000004</v>
      </c>
      <c r="BS64">
        <f t="shared" si="48"/>
        <v>80.35</v>
      </c>
      <c r="BT64">
        <f t="shared" si="49"/>
        <v>95.52499999999999</v>
      </c>
      <c r="BV64" s="26">
        <f t="shared" si="50"/>
        <v>95.52499999999999</v>
      </c>
      <c r="BW64" s="26">
        <f t="shared" si="51"/>
        <v>2.05</v>
      </c>
      <c r="BX64" s="27">
        <f t="shared" si="52"/>
        <v>25.41875</v>
      </c>
      <c r="BY64"/>
      <c r="BZ64">
        <f t="shared" si="53"/>
        <v>1</v>
      </c>
      <c r="CA64">
        <f t="shared" si="53"/>
        <v>0</v>
      </c>
      <c r="CB64">
        <f t="shared" si="53"/>
        <v>0</v>
      </c>
      <c r="CC64">
        <f t="shared" si="53"/>
        <v>0</v>
      </c>
      <c r="CD64">
        <f t="shared" si="53"/>
        <v>0</v>
      </c>
      <c r="CE64">
        <f t="shared" si="53"/>
        <v>1</v>
      </c>
      <c r="CF64">
        <f t="shared" si="53"/>
        <v>1</v>
      </c>
      <c r="CG64">
        <f t="shared" si="53"/>
        <v>1</v>
      </c>
      <c r="CH64">
        <f t="shared" si="53"/>
        <v>1</v>
      </c>
      <c r="CI64">
        <f t="shared" si="53"/>
        <v>1</v>
      </c>
      <c r="CJ64" s="8">
        <f t="shared" si="7"/>
        <v>6</v>
      </c>
      <c r="CK64" s="22" t="s">
        <v>240</v>
      </c>
      <c r="CL64" s="8" t="s">
        <v>182</v>
      </c>
      <c r="CM64" s="107"/>
      <c r="CN64" s="159">
        <v>1</v>
      </c>
      <c r="CO64" s="8">
        <v>0</v>
      </c>
      <c r="CP64" s="8">
        <v>0</v>
      </c>
      <c r="CQ64" s="8">
        <v>0</v>
      </c>
      <c r="CR64" s="8">
        <v>0</v>
      </c>
      <c r="CS64" s="158">
        <v>1</v>
      </c>
      <c r="CT64" s="158">
        <v>1</v>
      </c>
      <c r="CU64" s="158">
        <v>1</v>
      </c>
      <c r="CV64" s="158">
        <v>1</v>
      </c>
      <c r="CW64" s="159">
        <v>1</v>
      </c>
    </row>
    <row r="65" spans="1:101" s="5" customFormat="1" ht="12.75">
      <c r="A65" s="8">
        <v>9</v>
      </c>
      <c r="B65" s="22" t="s">
        <v>240</v>
      </c>
      <c r="C65" s="22" t="s">
        <v>174</v>
      </c>
      <c r="D65" s="9" t="s">
        <v>236</v>
      </c>
      <c r="E65" s="8" t="s">
        <v>129</v>
      </c>
      <c r="F65" s="8">
        <v>2.5</v>
      </c>
      <c r="G65" s="8">
        <v>0.9</v>
      </c>
      <c r="H65" s="8">
        <v>26</v>
      </c>
      <c r="I65" s="8">
        <v>227</v>
      </c>
      <c r="J65" s="8">
        <v>80</v>
      </c>
      <c r="K65" s="8">
        <v>4.2</v>
      </c>
      <c r="L65" s="8">
        <v>2.8</v>
      </c>
      <c r="M65" s="42" t="s">
        <v>51</v>
      </c>
      <c r="N65" s="12"/>
      <c r="O65" s="8">
        <v>4.2</v>
      </c>
      <c r="P65" s="12"/>
      <c r="Q65" s="8">
        <v>8</v>
      </c>
      <c r="R65" s="12"/>
      <c r="S65" s="8">
        <v>27.3</v>
      </c>
      <c r="T65" s="12"/>
      <c r="U65" s="8">
        <v>21.5</v>
      </c>
      <c r="V65" s="12"/>
      <c r="W65" s="8"/>
      <c r="X65" s="8"/>
      <c r="Y65" s="8"/>
      <c r="Z65" s="8"/>
      <c r="AA65" s="8"/>
      <c r="AB65" s="8"/>
      <c r="AC65" s="8">
        <v>49</v>
      </c>
      <c r="AD65" s="8">
        <v>29</v>
      </c>
      <c r="AE65" s="8">
        <v>10</v>
      </c>
      <c r="AF65" s="8">
        <v>0</v>
      </c>
      <c r="AG65" s="8">
        <v>0</v>
      </c>
      <c r="AH65" s="8">
        <v>25</v>
      </c>
      <c r="AI65" s="8">
        <v>87</v>
      </c>
      <c r="AJ65" s="8">
        <v>124</v>
      </c>
      <c r="AK65" s="8">
        <v>66</v>
      </c>
      <c r="AL65" s="8">
        <v>64</v>
      </c>
      <c r="AM65" s="8"/>
      <c r="AN65" s="8">
        <v>2.4</v>
      </c>
      <c r="AO65" s="8">
        <v>1.2</v>
      </c>
      <c r="AP65" s="8">
        <v>0</v>
      </c>
      <c r="AQ65" s="8">
        <v>0</v>
      </c>
      <c r="AR65" s="8">
        <v>0</v>
      </c>
      <c r="AS65" s="8">
        <v>1</v>
      </c>
      <c r="AT65" s="8">
        <v>2.7</v>
      </c>
      <c r="AU65" s="8">
        <v>4.2</v>
      </c>
      <c r="AV65" s="8">
        <v>1.3</v>
      </c>
      <c r="AW65" s="8">
        <v>2</v>
      </c>
      <c r="AX65" s="8"/>
      <c r="AY65" s="8">
        <v>0.54</v>
      </c>
      <c r="AZ65" s="8">
        <v>294.6</v>
      </c>
      <c r="BA65" s="8">
        <v>9.2</v>
      </c>
      <c r="BB65" s="8">
        <v>0</v>
      </c>
      <c r="BC65" s="8">
        <v>0.05</v>
      </c>
      <c r="BD65" s="8">
        <v>8</v>
      </c>
      <c r="BE65" s="8">
        <v>0</v>
      </c>
      <c r="BF65" s="8" t="s">
        <v>48</v>
      </c>
      <c r="BG65" s="9" t="s">
        <v>235</v>
      </c>
      <c r="BH65" s="8">
        <v>0.7</v>
      </c>
      <c r="BI65" s="8"/>
      <c r="BJ65" s="8"/>
      <c r="BK65">
        <f t="shared" si="47"/>
        <v>2</v>
      </c>
      <c r="BL65">
        <f t="shared" si="48"/>
        <v>1.2</v>
      </c>
      <c r="BM65">
        <f t="shared" si="48"/>
        <v>0.3</v>
      </c>
      <c r="BN65">
        <f t="shared" si="48"/>
        <v>0</v>
      </c>
      <c r="BO65">
        <f t="shared" si="48"/>
        <v>0.25</v>
      </c>
      <c r="BP65">
        <f t="shared" si="48"/>
        <v>1.175</v>
      </c>
      <c r="BQ65">
        <f t="shared" si="48"/>
        <v>2.6500000000000004</v>
      </c>
      <c r="BR65">
        <f t="shared" si="48"/>
        <v>3.1000000000000005</v>
      </c>
      <c r="BS65">
        <f t="shared" si="48"/>
        <v>2.2</v>
      </c>
      <c r="BT65">
        <f t="shared" si="49"/>
        <v>1.9249999999999998</v>
      </c>
      <c r="BU65" s="8"/>
      <c r="BV65" s="26">
        <f t="shared" si="50"/>
        <v>3.1000000000000005</v>
      </c>
      <c r="BW65" s="26">
        <f t="shared" si="51"/>
        <v>0</v>
      </c>
      <c r="BX65" s="27">
        <f t="shared" si="52"/>
        <v>0.7750000000000001</v>
      </c>
      <c r="BY65"/>
      <c r="BZ65">
        <f t="shared" si="53"/>
        <v>1</v>
      </c>
      <c r="CA65">
        <f t="shared" si="53"/>
        <v>1</v>
      </c>
      <c r="CB65">
        <f t="shared" si="53"/>
        <v>0</v>
      </c>
      <c r="CC65">
        <f t="shared" si="53"/>
        <v>0</v>
      </c>
      <c r="CD65">
        <f t="shared" si="53"/>
        <v>0</v>
      </c>
      <c r="CE65">
        <f t="shared" si="53"/>
        <v>1</v>
      </c>
      <c r="CF65">
        <f t="shared" si="53"/>
        <v>1</v>
      </c>
      <c r="CG65">
        <f t="shared" si="53"/>
        <v>1</v>
      </c>
      <c r="CH65">
        <f t="shared" si="53"/>
        <v>1</v>
      </c>
      <c r="CI65">
        <f t="shared" si="53"/>
        <v>1</v>
      </c>
      <c r="CJ65" s="8">
        <f t="shared" si="7"/>
        <v>7</v>
      </c>
      <c r="CK65" s="22" t="s">
        <v>240</v>
      </c>
      <c r="CL65" s="8" t="s">
        <v>129</v>
      </c>
      <c r="CM65" s="107"/>
      <c r="CN65" s="53">
        <v>1</v>
      </c>
      <c r="CO65" s="8">
        <v>1</v>
      </c>
      <c r="CP65" s="8">
        <v>0</v>
      </c>
      <c r="CQ65" s="8">
        <v>0</v>
      </c>
      <c r="CR65" s="8">
        <v>0</v>
      </c>
      <c r="CS65" s="8">
        <v>1</v>
      </c>
      <c r="CT65" s="8">
        <v>1</v>
      </c>
      <c r="CU65" s="8">
        <v>1</v>
      </c>
      <c r="CV65" s="8">
        <v>1</v>
      </c>
      <c r="CW65" s="53">
        <v>1</v>
      </c>
    </row>
    <row r="66" spans="1:101" s="5" customFormat="1" ht="12.75">
      <c r="A66" s="8">
        <v>9</v>
      </c>
      <c r="B66" s="22" t="s">
        <v>240</v>
      </c>
      <c r="C66" s="22" t="s">
        <v>181</v>
      </c>
      <c r="D66" s="9" t="s">
        <v>238</v>
      </c>
      <c r="E66" s="8" t="s">
        <v>184</v>
      </c>
      <c r="F66" s="8">
        <v>2.5</v>
      </c>
      <c r="G66" s="8">
        <v>0.9</v>
      </c>
      <c r="H66" s="8">
        <v>27</v>
      </c>
      <c r="I66" s="8">
        <v>463</v>
      </c>
      <c r="J66" s="8">
        <v>67</v>
      </c>
      <c r="K66" s="8">
        <v>12.4</v>
      </c>
      <c r="L66" s="8">
        <v>5.4</v>
      </c>
      <c r="M66" s="8"/>
      <c r="N66" s="28">
        <f>(K66-K65)/K65</f>
        <v>1.952380952380952</v>
      </c>
      <c r="O66" s="8">
        <v>27</v>
      </c>
      <c r="P66" s="28">
        <f>(O66-O65)/O65</f>
        <v>5.428571428571429</v>
      </c>
      <c r="Q66" s="8">
        <v>10</v>
      </c>
      <c r="R66" s="12"/>
      <c r="S66" s="8">
        <v>25</v>
      </c>
      <c r="T66" s="28">
        <f>(S66-S65)/S65</f>
        <v>-0.08424908424908427</v>
      </c>
      <c r="U66" s="8">
        <v>19.6</v>
      </c>
      <c r="V66" s="28">
        <f>(U66-U65)/U65</f>
        <v>-0.08837209302325574</v>
      </c>
      <c r="W66" s="8" t="s">
        <v>198</v>
      </c>
      <c r="X66" s="8" t="s">
        <v>198</v>
      </c>
      <c r="Y66" s="8" t="s">
        <v>198</v>
      </c>
      <c r="Z66" s="8" t="s">
        <v>73</v>
      </c>
      <c r="AA66" s="8"/>
      <c r="AB66" s="8"/>
      <c r="AC66" s="8">
        <v>106</v>
      </c>
      <c r="AD66" s="8">
        <v>80</v>
      </c>
      <c r="AE66" s="8">
        <v>2</v>
      </c>
      <c r="AF66" s="8">
        <v>1</v>
      </c>
      <c r="AG66" s="8">
        <v>0</v>
      </c>
      <c r="AH66" s="8">
        <v>51</v>
      </c>
      <c r="AI66" s="8">
        <v>126</v>
      </c>
      <c r="AJ66" s="8">
        <v>136</v>
      </c>
      <c r="AK66" s="8">
        <v>139</v>
      </c>
      <c r="AL66" s="8">
        <v>214</v>
      </c>
      <c r="AM66" s="8"/>
      <c r="AN66" s="8">
        <v>17.1</v>
      </c>
      <c r="AO66" s="8">
        <v>5.9</v>
      </c>
      <c r="AP66" s="8">
        <v>0</v>
      </c>
      <c r="AQ66" s="8">
        <v>0</v>
      </c>
      <c r="AR66" s="8">
        <v>0</v>
      </c>
      <c r="AS66" s="8">
        <v>4.9</v>
      </c>
      <c r="AT66" s="8">
        <v>9.9</v>
      </c>
      <c r="AU66" s="8">
        <v>13</v>
      </c>
      <c r="AV66" s="8">
        <v>13.1</v>
      </c>
      <c r="AW66" s="8">
        <v>27</v>
      </c>
      <c r="AX66" s="8"/>
      <c r="AY66" s="8">
        <v>0.54</v>
      </c>
      <c r="AZ66" s="8">
        <v>314</v>
      </c>
      <c r="BA66" s="8">
        <v>6.8</v>
      </c>
      <c r="BB66" s="8">
        <v>0</v>
      </c>
      <c r="BC66" s="8">
        <v>0.05</v>
      </c>
      <c r="BD66" s="8">
        <v>9</v>
      </c>
      <c r="BE66" s="8">
        <v>0</v>
      </c>
      <c r="BF66" s="8" t="s">
        <v>48</v>
      </c>
      <c r="BG66" s="9" t="s">
        <v>235</v>
      </c>
      <c r="BH66" s="8">
        <v>0.7</v>
      </c>
      <c r="BI66" s="8"/>
      <c r="BJ66" s="8"/>
      <c r="BK66">
        <f t="shared" si="47"/>
        <v>16.775000000000002</v>
      </c>
      <c r="BL66">
        <f t="shared" si="48"/>
        <v>7.2250000000000005</v>
      </c>
      <c r="BM66">
        <f t="shared" si="48"/>
        <v>1.475</v>
      </c>
      <c r="BN66">
        <f t="shared" si="48"/>
        <v>0</v>
      </c>
      <c r="BO66">
        <f t="shared" si="48"/>
        <v>1.225</v>
      </c>
      <c r="BP66">
        <f t="shared" si="48"/>
        <v>4.925000000000001</v>
      </c>
      <c r="BQ66">
        <f t="shared" si="48"/>
        <v>9.425</v>
      </c>
      <c r="BR66">
        <f t="shared" si="48"/>
        <v>12.25</v>
      </c>
      <c r="BS66">
        <f t="shared" si="48"/>
        <v>16.55</v>
      </c>
      <c r="BT66">
        <f t="shared" si="49"/>
        <v>21.049999999999997</v>
      </c>
      <c r="BU66" s="8"/>
      <c r="BV66" s="26">
        <f t="shared" si="50"/>
        <v>21.049999999999997</v>
      </c>
      <c r="BW66" s="26">
        <f t="shared" si="51"/>
        <v>0</v>
      </c>
      <c r="BX66" s="27">
        <f t="shared" si="52"/>
        <v>5.262499999999999</v>
      </c>
      <c r="BY66"/>
      <c r="BZ66">
        <f t="shared" si="53"/>
        <v>1</v>
      </c>
      <c r="CA66">
        <f t="shared" si="53"/>
        <v>1</v>
      </c>
      <c r="CB66">
        <f t="shared" si="53"/>
        <v>0</v>
      </c>
      <c r="CC66">
        <f t="shared" si="53"/>
        <v>0</v>
      </c>
      <c r="CD66">
        <f t="shared" si="53"/>
        <v>0</v>
      </c>
      <c r="CE66">
        <f t="shared" si="53"/>
        <v>0</v>
      </c>
      <c r="CF66">
        <f t="shared" si="53"/>
        <v>1</v>
      </c>
      <c r="CG66">
        <f t="shared" si="53"/>
        <v>1</v>
      </c>
      <c r="CH66">
        <f t="shared" si="53"/>
        <v>1</v>
      </c>
      <c r="CI66">
        <f t="shared" si="53"/>
        <v>1</v>
      </c>
      <c r="CJ66" s="8">
        <f t="shared" si="7"/>
        <v>6</v>
      </c>
      <c r="CK66" s="22" t="s">
        <v>240</v>
      </c>
      <c r="CL66" s="8" t="s">
        <v>184</v>
      </c>
      <c r="CM66" s="107"/>
      <c r="CN66" s="159">
        <v>1</v>
      </c>
      <c r="CO66" s="158">
        <v>1</v>
      </c>
      <c r="CP66" s="8">
        <v>0</v>
      </c>
      <c r="CQ66" s="8">
        <v>0</v>
      </c>
      <c r="CR66" s="8">
        <v>0</v>
      </c>
      <c r="CS66" s="8">
        <v>0</v>
      </c>
      <c r="CT66" s="158">
        <v>1</v>
      </c>
      <c r="CU66" s="158">
        <v>1</v>
      </c>
      <c r="CV66" s="158">
        <v>1</v>
      </c>
      <c r="CW66" s="159">
        <v>1</v>
      </c>
    </row>
    <row r="67" spans="1:101" ht="12.75">
      <c r="A67" s="8">
        <v>9</v>
      </c>
      <c r="B67" s="22" t="s">
        <v>240</v>
      </c>
      <c r="C67" t="s">
        <v>181</v>
      </c>
      <c r="D67" t="s">
        <v>242</v>
      </c>
      <c r="E67" s="8" t="s">
        <v>129</v>
      </c>
      <c r="F67" s="8">
        <v>4.4</v>
      </c>
      <c r="G67" s="8">
        <v>1.6</v>
      </c>
      <c r="H67" s="8">
        <v>23</v>
      </c>
      <c r="I67" s="8">
        <v>718</v>
      </c>
      <c r="J67" s="8">
        <v>66</v>
      </c>
      <c r="K67" s="8">
        <v>13.9</v>
      </c>
      <c r="L67" s="8">
        <v>6.8</v>
      </c>
      <c r="M67"/>
      <c r="O67" s="8">
        <v>30.6</v>
      </c>
      <c r="Q67" s="8">
        <v>10</v>
      </c>
      <c r="R67" s="40"/>
      <c r="S67" s="8">
        <v>15</v>
      </c>
      <c r="T67" s="12"/>
      <c r="U67" s="8">
        <v>12.8</v>
      </c>
      <c r="V67" s="12"/>
      <c r="W67"/>
      <c r="X67"/>
      <c r="Y67"/>
      <c r="AA67"/>
      <c r="AB67"/>
      <c r="AC67">
        <v>206</v>
      </c>
      <c r="AD67">
        <v>135</v>
      </c>
      <c r="AE67">
        <v>62</v>
      </c>
      <c r="AF67">
        <v>60</v>
      </c>
      <c r="AG67">
        <v>103</v>
      </c>
      <c r="AH67">
        <v>154</v>
      </c>
      <c r="AI67">
        <v>243</v>
      </c>
      <c r="AJ67">
        <v>353</v>
      </c>
      <c r="AK67">
        <v>295</v>
      </c>
      <c r="AL67">
        <v>345</v>
      </c>
      <c r="AM67"/>
      <c r="AN67">
        <v>13.6</v>
      </c>
      <c r="AO67">
        <v>16.9</v>
      </c>
      <c r="AP67">
        <v>2.7</v>
      </c>
      <c r="AQ67">
        <v>3.5</v>
      </c>
      <c r="AR67">
        <v>14.5</v>
      </c>
      <c r="AS67">
        <v>18.7</v>
      </c>
      <c r="AT67">
        <v>17.5</v>
      </c>
      <c r="AU67">
        <v>23.1</v>
      </c>
      <c r="AV67">
        <v>29.1</v>
      </c>
      <c r="AW67">
        <v>30.6</v>
      </c>
      <c r="AX67"/>
      <c r="AY67">
        <v>0.37</v>
      </c>
      <c r="AZ67">
        <v>300.5</v>
      </c>
      <c r="BA67">
        <v>8.5</v>
      </c>
      <c r="BB67">
        <v>0</v>
      </c>
      <c r="BC67">
        <v>0.05</v>
      </c>
      <c r="BD67">
        <v>8</v>
      </c>
      <c r="BE67">
        <v>0</v>
      </c>
      <c r="BF67"/>
      <c r="BG67"/>
      <c r="BJ67"/>
      <c r="BK67">
        <f t="shared" si="47"/>
        <v>18.674999999999997</v>
      </c>
      <c r="BL67">
        <f t="shared" si="48"/>
        <v>12.525</v>
      </c>
      <c r="BM67">
        <f t="shared" si="48"/>
        <v>6.449999999999999</v>
      </c>
      <c r="BN67">
        <f t="shared" si="48"/>
        <v>6.05</v>
      </c>
      <c r="BO67">
        <f t="shared" si="48"/>
        <v>12.8</v>
      </c>
      <c r="BP67">
        <f t="shared" si="48"/>
        <v>17.35</v>
      </c>
      <c r="BQ67">
        <f t="shared" si="48"/>
        <v>19.200000000000003</v>
      </c>
      <c r="BR67">
        <f t="shared" si="48"/>
        <v>23.200000000000003</v>
      </c>
      <c r="BS67">
        <f t="shared" si="48"/>
        <v>27.975</v>
      </c>
      <c r="BT67">
        <f t="shared" si="49"/>
        <v>25.975</v>
      </c>
      <c r="BV67" s="26">
        <f t="shared" si="50"/>
        <v>27.975</v>
      </c>
      <c r="BW67" s="26">
        <f t="shared" si="51"/>
        <v>6.05</v>
      </c>
      <c r="BX67" s="27">
        <f t="shared" si="52"/>
        <v>11.53125</v>
      </c>
      <c r="BY67"/>
      <c r="BZ67">
        <f t="shared" si="53"/>
        <v>1</v>
      </c>
      <c r="CA67">
        <f t="shared" si="53"/>
        <v>1</v>
      </c>
      <c r="CB67">
        <f t="shared" si="53"/>
        <v>0</v>
      </c>
      <c r="CC67">
        <f t="shared" si="53"/>
        <v>0</v>
      </c>
      <c r="CD67">
        <f t="shared" si="53"/>
        <v>1</v>
      </c>
      <c r="CE67">
        <f t="shared" si="53"/>
        <v>1</v>
      </c>
      <c r="CF67">
        <f t="shared" si="53"/>
        <v>1</v>
      </c>
      <c r="CG67">
        <f t="shared" si="53"/>
        <v>1</v>
      </c>
      <c r="CH67">
        <f t="shared" si="53"/>
        <v>1</v>
      </c>
      <c r="CI67">
        <f t="shared" si="53"/>
        <v>1</v>
      </c>
      <c r="CJ67" s="8">
        <f aca="true" t="shared" si="54" ref="CJ67:CJ127">SUM(BZ67:CI67)</f>
        <v>8</v>
      </c>
      <c r="CK67" s="22" t="s">
        <v>240</v>
      </c>
      <c r="CL67" s="8" t="s">
        <v>129</v>
      </c>
      <c r="CM67" s="107"/>
      <c r="CN67" s="53">
        <v>1</v>
      </c>
      <c r="CO67" s="8">
        <v>1</v>
      </c>
      <c r="CP67" s="8">
        <v>0</v>
      </c>
      <c r="CQ67" s="8">
        <v>0</v>
      </c>
      <c r="CR67" s="8">
        <v>1</v>
      </c>
      <c r="CS67" s="8">
        <v>1</v>
      </c>
      <c r="CT67" s="8">
        <v>1</v>
      </c>
      <c r="CU67" s="8">
        <v>1</v>
      </c>
      <c r="CV67" s="8">
        <v>1</v>
      </c>
      <c r="CW67" s="53">
        <v>1</v>
      </c>
    </row>
    <row r="68" spans="1:101" ht="12.75">
      <c r="A68" s="8">
        <v>9</v>
      </c>
      <c r="B68" s="22" t="s">
        <v>240</v>
      </c>
      <c r="C68" t="s">
        <v>181</v>
      </c>
      <c r="D68" t="s">
        <v>242</v>
      </c>
      <c r="E68" s="8" t="s">
        <v>186</v>
      </c>
      <c r="F68" s="8">
        <v>4.4</v>
      </c>
      <c r="G68" s="8">
        <v>1.6</v>
      </c>
      <c r="H68" s="8">
        <v>20</v>
      </c>
      <c r="I68" s="8">
        <v>889</v>
      </c>
      <c r="J68" s="8">
        <v>31</v>
      </c>
      <c r="K68" s="8">
        <v>51.6</v>
      </c>
      <c r="L68" s="8">
        <v>10.3</v>
      </c>
      <c r="M68"/>
      <c r="N68" s="28">
        <f>(K68-K67)/K67</f>
        <v>2.712230215827338</v>
      </c>
      <c r="O68" s="8">
        <v>262.1</v>
      </c>
      <c r="P68" s="28">
        <f>(O68-O67)/O67</f>
        <v>7.565359477124184</v>
      </c>
      <c r="Q68" s="8">
        <v>10</v>
      </c>
      <c r="R68" s="40"/>
      <c r="S68" s="8">
        <v>30.4</v>
      </c>
      <c r="T68" s="28">
        <f>(S68-S67)/S67</f>
        <v>1.0266666666666666</v>
      </c>
      <c r="U68" s="8">
        <v>24.2</v>
      </c>
      <c r="V68" s="28">
        <f>(U68-U67)/U67</f>
        <v>0.8906249999999999</v>
      </c>
      <c r="W68" s="8" t="s">
        <v>198</v>
      </c>
      <c r="X68" s="8" t="s">
        <v>198</v>
      </c>
      <c r="Y68" s="8" t="s">
        <v>198</v>
      </c>
      <c r="Z68" s="8" t="s">
        <v>73</v>
      </c>
      <c r="AA68"/>
      <c r="AB68"/>
      <c r="AC68">
        <v>537</v>
      </c>
      <c r="AD68">
        <v>162</v>
      </c>
      <c r="AE68">
        <v>46</v>
      </c>
      <c r="AF68">
        <v>30</v>
      </c>
      <c r="AG68">
        <v>15</v>
      </c>
      <c r="AH68">
        <v>144</v>
      </c>
      <c r="AI68">
        <v>165</v>
      </c>
      <c r="AJ68">
        <v>239</v>
      </c>
      <c r="AK68">
        <v>518</v>
      </c>
      <c r="AL68">
        <v>833</v>
      </c>
      <c r="AM68"/>
      <c r="AN68">
        <v>142</v>
      </c>
      <c r="AO68">
        <v>33.6</v>
      </c>
      <c r="AP68">
        <v>4.8</v>
      </c>
      <c r="AQ68">
        <v>3.1</v>
      </c>
      <c r="AR68">
        <v>0</v>
      </c>
      <c r="AS68">
        <v>50.9</v>
      </c>
      <c r="AT68">
        <v>28.9</v>
      </c>
      <c r="AU68">
        <v>47.7</v>
      </c>
      <c r="AV68">
        <v>133.6</v>
      </c>
      <c r="AW68">
        <v>262.1</v>
      </c>
      <c r="AX68"/>
      <c r="AY68">
        <v>0.64</v>
      </c>
      <c r="AZ68">
        <v>328.4</v>
      </c>
      <c r="BA68">
        <v>3.7</v>
      </c>
      <c r="BB68">
        <v>0</v>
      </c>
      <c r="BC68">
        <v>0.05</v>
      </c>
      <c r="BD68">
        <v>9</v>
      </c>
      <c r="BE68">
        <v>0</v>
      </c>
      <c r="BF68"/>
      <c r="BG68"/>
      <c r="BJ68"/>
      <c r="BK68">
        <f t="shared" si="47"/>
        <v>144.925</v>
      </c>
      <c r="BL68">
        <f t="shared" si="48"/>
        <v>53.5</v>
      </c>
      <c r="BM68">
        <f t="shared" si="48"/>
        <v>11.575000000000001</v>
      </c>
      <c r="BN68">
        <f t="shared" si="48"/>
        <v>2.75</v>
      </c>
      <c r="BO68">
        <f t="shared" si="48"/>
        <v>13.5</v>
      </c>
      <c r="BP68">
        <f t="shared" si="48"/>
        <v>32.675</v>
      </c>
      <c r="BQ68">
        <f t="shared" si="48"/>
        <v>39.099999999999994</v>
      </c>
      <c r="BR68">
        <f t="shared" si="48"/>
        <v>64.475</v>
      </c>
      <c r="BS68">
        <f t="shared" si="48"/>
        <v>144.25</v>
      </c>
      <c r="BT68">
        <f t="shared" si="49"/>
        <v>199.95000000000002</v>
      </c>
      <c r="BV68" s="26">
        <f t="shared" si="50"/>
        <v>199.95000000000002</v>
      </c>
      <c r="BW68" s="26">
        <f t="shared" si="51"/>
        <v>2.75</v>
      </c>
      <c r="BX68" s="27">
        <f t="shared" si="52"/>
        <v>52.050000000000004</v>
      </c>
      <c r="BY68"/>
      <c r="BZ68">
        <f t="shared" si="53"/>
        <v>1</v>
      </c>
      <c r="CA68">
        <f t="shared" si="53"/>
        <v>1</v>
      </c>
      <c r="CB68">
        <f t="shared" si="53"/>
        <v>0</v>
      </c>
      <c r="CC68">
        <f t="shared" si="53"/>
        <v>0</v>
      </c>
      <c r="CD68">
        <f t="shared" si="53"/>
        <v>0</v>
      </c>
      <c r="CE68">
        <f t="shared" si="53"/>
        <v>0</v>
      </c>
      <c r="CF68">
        <f t="shared" si="53"/>
        <v>0</v>
      </c>
      <c r="CG68">
        <f t="shared" si="53"/>
        <v>1</v>
      </c>
      <c r="CH68">
        <f t="shared" si="53"/>
        <v>1</v>
      </c>
      <c r="CI68">
        <f t="shared" si="53"/>
        <v>1</v>
      </c>
      <c r="CJ68" s="8">
        <f t="shared" si="54"/>
        <v>5</v>
      </c>
      <c r="CK68" s="22" t="s">
        <v>240</v>
      </c>
      <c r="CL68" s="8" t="s">
        <v>186</v>
      </c>
      <c r="CM68" s="107"/>
      <c r="CN68" s="159">
        <v>1</v>
      </c>
      <c r="CO68" s="158">
        <v>1</v>
      </c>
      <c r="CP68" s="8">
        <v>0</v>
      </c>
      <c r="CQ68" s="8">
        <v>0</v>
      </c>
      <c r="CR68" s="8">
        <v>0</v>
      </c>
      <c r="CS68" s="8">
        <v>0</v>
      </c>
      <c r="CT68" s="8">
        <v>0</v>
      </c>
      <c r="CU68" s="158">
        <v>1</v>
      </c>
      <c r="CV68" s="158">
        <v>1</v>
      </c>
      <c r="CW68" s="159">
        <v>1</v>
      </c>
    </row>
    <row r="69" spans="1:101" s="5" customFormat="1" ht="12.75">
      <c r="A69" s="33"/>
      <c r="B69" s="34"/>
      <c r="C69" s="34"/>
      <c r="D69" s="35"/>
      <c r="E69" s="33"/>
      <c r="F69" s="33"/>
      <c r="G69" s="33"/>
      <c r="H69" s="33"/>
      <c r="I69" s="33"/>
      <c r="J69" s="33"/>
      <c r="K69" s="33"/>
      <c r="L69" s="33"/>
      <c r="M69" s="33"/>
      <c r="N69" s="36"/>
      <c r="O69" s="33"/>
      <c r="P69" s="36"/>
      <c r="Q69" s="33"/>
      <c r="R69" s="36"/>
      <c r="S69" s="33"/>
      <c r="T69" s="37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8" t="s">
        <v>51</v>
      </c>
      <c r="CK69" s="34"/>
      <c r="CL69" s="33"/>
      <c r="CM69" s="107"/>
      <c r="CN69" s="33"/>
      <c r="CO69" s="33"/>
      <c r="CP69" s="33"/>
      <c r="CQ69" s="33"/>
      <c r="CR69" s="33"/>
      <c r="CS69" s="33"/>
      <c r="CT69" s="33"/>
      <c r="CU69" s="33"/>
      <c r="CV69" s="33"/>
      <c r="CW69" s="3"/>
    </row>
    <row r="70" spans="1:100" s="5" customFormat="1" ht="12.75">
      <c r="A70" s="8"/>
      <c r="B70" s="22"/>
      <c r="C70" s="22"/>
      <c r="D70" s="9"/>
      <c r="E70" s="8"/>
      <c r="F70" s="8"/>
      <c r="G70" s="8"/>
      <c r="H70" s="8"/>
      <c r="I70" s="8"/>
      <c r="J70" s="8"/>
      <c r="K70" s="8"/>
      <c r="L70" s="8"/>
      <c r="M70" s="8"/>
      <c r="N70" s="12"/>
      <c r="O70" s="8"/>
      <c r="P70" s="12"/>
      <c r="Q70" s="8"/>
      <c r="R70" s="12"/>
      <c r="S70" s="8"/>
      <c r="T70" s="24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 t="s">
        <v>51</v>
      </c>
      <c r="CK70" s="22"/>
      <c r="CL70" s="8"/>
      <c r="CM70" s="107"/>
      <c r="CN70" s="53"/>
      <c r="CO70" s="8"/>
      <c r="CP70" s="8"/>
      <c r="CQ70" s="8"/>
      <c r="CR70" s="8"/>
      <c r="CS70" s="8"/>
      <c r="CT70" s="8"/>
      <c r="CU70" s="8"/>
      <c r="CV70" s="8"/>
    </row>
    <row r="71" spans="1:101" ht="12.75">
      <c r="A71" s="8">
        <v>10</v>
      </c>
      <c r="B71" s="22" t="s">
        <v>243</v>
      </c>
      <c r="C71" s="22" t="s">
        <v>174</v>
      </c>
      <c r="D71" s="9" t="s">
        <v>244</v>
      </c>
      <c r="E71" s="8" t="s">
        <v>129</v>
      </c>
      <c r="F71" s="8">
        <v>7.6</v>
      </c>
      <c r="G71" s="8">
        <v>4.2</v>
      </c>
      <c r="H71" s="8">
        <v>34</v>
      </c>
      <c r="I71" s="8">
        <v>848</v>
      </c>
      <c r="J71" s="8">
        <v>109</v>
      </c>
      <c r="K71" s="8">
        <v>12.2</v>
      </c>
      <c r="L71" s="8">
        <v>7</v>
      </c>
      <c r="M71" s="23">
        <f>(K71-F71)/F71</f>
        <v>0.6052631578947368</v>
      </c>
      <c r="O71" s="8">
        <v>26.1</v>
      </c>
      <c r="Q71" s="8">
        <v>5</v>
      </c>
      <c r="S71" s="8">
        <v>9.2</v>
      </c>
      <c r="U71" s="8">
        <v>5.6</v>
      </c>
      <c r="AC71" s="8">
        <v>136</v>
      </c>
      <c r="AD71" s="8">
        <v>118</v>
      </c>
      <c r="AE71" s="8">
        <v>81</v>
      </c>
      <c r="AF71" s="8">
        <v>223</v>
      </c>
      <c r="AG71" s="8">
        <v>236</v>
      </c>
      <c r="AH71" s="8">
        <v>132</v>
      </c>
      <c r="AI71" s="8">
        <v>154</v>
      </c>
      <c r="AJ71" s="8">
        <v>188</v>
      </c>
      <c r="AK71" s="8">
        <v>221</v>
      </c>
      <c r="AL71" s="8">
        <v>195</v>
      </c>
      <c r="AN71" s="8">
        <v>7.2</v>
      </c>
      <c r="AO71" s="8">
        <v>2.9</v>
      </c>
      <c r="AP71" s="8">
        <v>7.5</v>
      </c>
      <c r="AQ71" s="8">
        <v>12.6</v>
      </c>
      <c r="AR71" s="8">
        <v>26.1</v>
      </c>
      <c r="AS71" s="8">
        <v>5.5</v>
      </c>
      <c r="AT71" s="8">
        <v>5.9</v>
      </c>
      <c r="AU71" s="8">
        <v>19</v>
      </c>
      <c r="AV71" s="8">
        <v>16.8</v>
      </c>
      <c r="AW71" s="8">
        <v>7.4</v>
      </c>
      <c r="AY71" s="8">
        <v>0.08</v>
      </c>
      <c r="AZ71" s="8">
        <v>243.4</v>
      </c>
      <c r="BA71" s="8">
        <v>31.7</v>
      </c>
      <c r="BB71" s="8">
        <v>0.00302</v>
      </c>
      <c r="BC71" s="8">
        <v>0.05</v>
      </c>
      <c r="BD71" s="8">
        <v>7</v>
      </c>
      <c r="BE71" s="8">
        <v>1</v>
      </c>
      <c r="BF71" s="8" t="s">
        <v>48</v>
      </c>
      <c r="BG71" s="9" t="s">
        <v>245</v>
      </c>
      <c r="BH71" s="8">
        <v>3.5</v>
      </c>
      <c r="BI71" s="8"/>
      <c r="BK71">
        <f>(AW71+2*AN71+AO71)/4</f>
        <v>6.175</v>
      </c>
      <c r="BL71">
        <f aca="true" t="shared" si="55" ref="BL71:BS75">(AN71+2*AO71+AP71)/4</f>
        <v>5.125</v>
      </c>
      <c r="BM71">
        <f t="shared" si="55"/>
        <v>7.625</v>
      </c>
      <c r="BN71">
        <f t="shared" si="55"/>
        <v>14.700000000000001</v>
      </c>
      <c r="BO71">
        <f t="shared" si="55"/>
        <v>17.575</v>
      </c>
      <c r="BP71">
        <f t="shared" si="55"/>
        <v>10.75</v>
      </c>
      <c r="BQ71">
        <f t="shared" si="55"/>
        <v>9.075</v>
      </c>
      <c r="BR71">
        <f t="shared" si="55"/>
        <v>15.175</v>
      </c>
      <c r="BS71">
        <f t="shared" si="55"/>
        <v>15</v>
      </c>
      <c r="BT71">
        <f>(AV71+2*AW71+AN71)/4</f>
        <v>9.700000000000001</v>
      </c>
      <c r="BV71" s="26">
        <f>MAX(BK71:BT71)</f>
        <v>17.575</v>
      </c>
      <c r="BW71" s="26">
        <f>MIN(BK71:BT71)</f>
        <v>5.125</v>
      </c>
      <c r="BX71" s="27">
        <f>(BV71-BW71)/4+BW71</f>
        <v>8.2375</v>
      </c>
      <c r="BY71"/>
      <c r="BZ71">
        <f aca="true" t="shared" si="56" ref="BZ71:CI75">IF(BK71&gt;$BX71,1,0)</f>
        <v>0</v>
      </c>
      <c r="CA71">
        <f t="shared" si="56"/>
        <v>0</v>
      </c>
      <c r="CB71">
        <f t="shared" si="56"/>
        <v>0</v>
      </c>
      <c r="CC71">
        <f t="shared" si="56"/>
        <v>1</v>
      </c>
      <c r="CD71">
        <f t="shared" si="56"/>
        <v>1</v>
      </c>
      <c r="CE71">
        <f t="shared" si="56"/>
        <v>1</v>
      </c>
      <c r="CF71">
        <f t="shared" si="56"/>
        <v>1</v>
      </c>
      <c r="CG71">
        <f t="shared" si="56"/>
        <v>1</v>
      </c>
      <c r="CH71">
        <f t="shared" si="56"/>
        <v>1</v>
      </c>
      <c r="CI71">
        <f t="shared" si="56"/>
        <v>1</v>
      </c>
      <c r="CJ71" s="8">
        <f t="shared" si="54"/>
        <v>7</v>
      </c>
      <c r="CK71" s="22" t="s">
        <v>243</v>
      </c>
      <c r="CL71" s="8" t="s">
        <v>129</v>
      </c>
      <c r="CM71" s="107" t="s">
        <v>243</v>
      </c>
      <c r="CN71" s="112">
        <v>0</v>
      </c>
      <c r="CO71" s="45">
        <v>0</v>
      </c>
      <c r="CP71" s="45">
        <v>0</v>
      </c>
      <c r="CQ71" s="45">
        <v>1</v>
      </c>
      <c r="CR71" s="45">
        <v>1</v>
      </c>
      <c r="CS71" s="45">
        <v>1</v>
      </c>
      <c r="CT71" s="45">
        <v>1</v>
      </c>
      <c r="CU71" s="45">
        <v>1</v>
      </c>
      <c r="CV71" s="45">
        <v>1</v>
      </c>
      <c r="CW71" s="112">
        <v>1</v>
      </c>
    </row>
    <row r="72" spans="1:101" ht="12.75">
      <c r="A72" s="8">
        <v>10</v>
      </c>
      <c r="B72" s="22" t="s">
        <v>243</v>
      </c>
      <c r="C72" s="22" t="s">
        <v>174</v>
      </c>
      <c r="D72" s="9" t="s">
        <v>246</v>
      </c>
      <c r="E72" s="8" t="s">
        <v>129</v>
      </c>
      <c r="F72" s="8">
        <v>12.7</v>
      </c>
      <c r="G72" s="8">
        <v>1.7</v>
      </c>
      <c r="H72" s="8">
        <v>26</v>
      </c>
      <c r="I72" s="8">
        <v>835</v>
      </c>
      <c r="J72" s="8">
        <v>85</v>
      </c>
      <c r="K72" s="8">
        <v>14.5</v>
      </c>
      <c r="L72" s="8">
        <v>5.1</v>
      </c>
      <c r="M72" s="23">
        <f>(K72-F72)/F72</f>
        <v>0.14173228346456698</v>
      </c>
      <c r="N72" s="28" t="s">
        <v>51</v>
      </c>
      <c r="O72" s="8">
        <v>43.9</v>
      </c>
      <c r="P72" s="28" t="s">
        <v>51</v>
      </c>
      <c r="Q72" s="8">
        <v>4</v>
      </c>
      <c r="S72" s="8">
        <v>9.8</v>
      </c>
      <c r="T72" s="28" t="s">
        <v>51</v>
      </c>
      <c r="U72" s="8">
        <v>5</v>
      </c>
      <c r="V72" s="28" t="s">
        <v>51</v>
      </c>
      <c r="AC72" s="8">
        <v>159</v>
      </c>
      <c r="AD72" s="8">
        <v>86</v>
      </c>
      <c r="AE72" s="8">
        <v>169</v>
      </c>
      <c r="AF72" s="8">
        <v>235</v>
      </c>
      <c r="AG72" s="8">
        <v>172</v>
      </c>
      <c r="AH72" s="8">
        <v>160</v>
      </c>
      <c r="AI72" s="8">
        <v>154</v>
      </c>
      <c r="AJ72" s="8">
        <v>183</v>
      </c>
      <c r="AK72" s="8">
        <v>255</v>
      </c>
      <c r="AL72" s="8">
        <v>151</v>
      </c>
      <c r="AN72" s="8">
        <v>13.1</v>
      </c>
      <c r="AO72" s="8">
        <v>3.2</v>
      </c>
      <c r="AP72" s="8">
        <v>14</v>
      </c>
      <c r="AQ72" s="8">
        <v>26.2</v>
      </c>
      <c r="AR72" s="8">
        <v>15.7</v>
      </c>
      <c r="AS72" s="8">
        <v>11.1</v>
      </c>
      <c r="AT72" s="8">
        <v>26</v>
      </c>
      <c r="AU72" s="8">
        <v>19.9</v>
      </c>
      <c r="AV72" s="8">
        <v>43.9</v>
      </c>
      <c r="AW72" s="8">
        <v>6.5</v>
      </c>
      <c r="AY72" s="8">
        <v>0.06</v>
      </c>
      <c r="AZ72" s="8">
        <v>234.5</v>
      </c>
      <c r="BA72" s="8">
        <v>44.5</v>
      </c>
      <c r="BB72" s="8">
        <v>0.03682</v>
      </c>
      <c r="BC72" s="8">
        <v>0.05</v>
      </c>
      <c r="BD72" s="8">
        <v>7</v>
      </c>
      <c r="BE72" s="8">
        <v>1</v>
      </c>
      <c r="BF72" s="8" t="s">
        <v>48</v>
      </c>
      <c r="BG72" s="9" t="s">
        <v>245</v>
      </c>
      <c r="BH72" s="8">
        <v>3.5</v>
      </c>
      <c r="BI72" s="8"/>
      <c r="BK72">
        <f>(AW72+2*AN72+AO72)/4</f>
        <v>8.975000000000001</v>
      </c>
      <c r="BL72">
        <f t="shared" si="55"/>
        <v>8.375</v>
      </c>
      <c r="BM72">
        <f t="shared" si="55"/>
        <v>14.35</v>
      </c>
      <c r="BN72">
        <f t="shared" si="55"/>
        <v>20.525000000000002</v>
      </c>
      <c r="BO72">
        <f t="shared" si="55"/>
        <v>17.174999999999997</v>
      </c>
      <c r="BP72">
        <f t="shared" si="55"/>
        <v>15.975</v>
      </c>
      <c r="BQ72">
        <f t="shared" si="55"/>
        <v>20.75</v>
      </c>
      <c r="BR72">
        <f t="shared" si="55"/>
        <v>27.424999999999997</v>
      </c>
      <c r="BS72">
        <f t="shared" si="55"/>
        <v>28.549999999999997</v>
      </c>
      <c r="BT72">
        <f>(AV72+2*AW72+AN72)/4</f>
        <v>17.5</v>
      </c>
      <c r="BV72" s="26">
        <f>MAX(BK72:BT72)</f>
        <v>28.549999999999997</v>
      </c>
      <c r="BW72" s="26">
        <f>MIN(BK72:BT72)</f>
        <v>8.375</v>
      </c>
      <c r="BX72" s="27">
        <f>(BV72-BW72)/4+BW72</f>
        <v>13.41875</v>
      </c>
      <c r="BY72"/>
      <c r="BZ72">
        <f t="shared" si="56"/>
        <v>0</v>
      </c>
      <c r="CA72">
        <f t="shared" si="56"/>
        <v>0</v>
      </c>
      <c r="CB72">
        <f t="shared" si="56"/>
        <v>1</v>
      </c>
      <c r="CC72">
        <f t="shared" si="56"/>
        <v>1</v>
      </c>
      <c r="CD72">
        <f t="shared" si="56"/>
        <v>1</v>
      </c>
      <c r="CE72">
        <f t="shared" si="56"/>
        <v>1</v>
      </c>
      <c r="CF72">
        <f t="shared" si="56"/>
        <v>1</v>
      </c>
      <c r="CG72">
        <f t="shared" si="56"/>
        <v>1</v>
      </c>
      <c r="CH72">
        <f t="shared" si="56"/>
        <v>1</v>
      </c>
      <c r="CI72">
        <f t="shared" si="56"/>
        <v>1</v>
      </c>
      <c r="CJ72" s="8">
        <f t="shared" si="54"/>
        <v>8</v>
      </c>
      <c r="CK72" s="22" t="s">
        <v>243</v>
      </c>
      <c r="CL72" s="8" t="s">
        <v>129</v>
      </c>
      <c r="CM72" s="107"/>
      <c r="CN72" s="112">
        <v>0</v>
      </c>
      <c r="CO72" s="45">
        <v>0</v>
      </c>
      <c r="CP72" s="45">
        <v>1</v>
      </c>
      <c r="CQ72" s="45">
        <v>1</v>
      </c>
      <c r="CR72" s="45">
        <v>1</v>
      </c>
      <c r="CS72" s="45">
        <v>1</v>
      </c>
      <c r="CT72" s="45">
        <v>1</v>
      </c>
      <c r="CU72" s="45">
        <v>1</v>
      </c>
      <c r="CV72" s="45">
        <v>1</v>
      </c>
      <c r="CW72" s="112">
        <v>1</v>
      </c>
    </row>
    <row r="73" spans="1:101" ht="12.75">
      <c r="A73" s="8">
        <v>10</v>
      </c>
      <c r="B73" s="22" t="s">
        <v>247</v>
      </c>
      <c r="C73" s="22" t="s">
        <v>181</v>
      </c>
      <c r="D73" s="9" t="s">
        <v>246</v>
      </c>
      <c r="E73" s="8" t="s">
        <v>182</v>
      </c>
      <c r="F73" s="8">
        <v>12.7</v>
      </c>
      <c r="G73" s="8">
        <v>1.7</v>
      </c>
      <c r="H73" s="8">
        <v>26</v>
      </c>
      <c r="I73" s="8">
        <v>571</v>
      </c>
      <c r="J73" s="8">
        <v>75</v>
      </c>
      <c r="K73" s="8">
        <v>12.7</v>
      </c>
      <c r="L73" s="8">
        <v>5</v>
      </c>
      <c r="N73" s="28">
        <f>(K73-K72)/K72</f>
        <v>-0.12413793103448281</v>
      </c>
      <c r="O73" s="8">
        <v>25.6</v>
      </c>
      <c r="P73" s="28">
        <f>(O73-O72)/O72</f>
        <v>-0.4168564920273348</v>
      </c>
      <c r="Q73" s="8">
        <v>4</v>
      </c>
      <c r="R73" s="12">
        <v>0</v>
      </c>
      <c r="S73" s="8">
        <v>12.7</v>
      </c>
      <c r="T73" s="28">
        <f>(S73-S72)/S72</f>
        <v>0.2959183673469386</v>
      </c>
      <c r="U73" s="8">
        <v>10.3</v>
      </c>
      <c r="V73" s="28">
        <f>(U73-U72)/U72</f>
        <v>1.06</v>
      </c>
      <c r="W73" s="8">
        <v>0</v>
      </c>
      <c r="X73" s="8">
        <v>0</v>
      </c>
      <c r="Y73" s="38" t="s">
        <v>195</v>
      </c>
      <c r="Z73" s="8">
        <v>0</v>
      </c>
      <c r="AC73" s="8">
        <v>80</v>
      </c>
      <c r="AD73" s="8">
        <v>62</v>
      </c>
      <c r="AE73" s="8">
        <v>154</v>
      </c>
      <c r="AF73" s="8">
        <v>190</v>
      </c>
      <c r="AG73" s="8">
        <v>183</v>
      </c>
      <c r="AH73" s="8">
        <v>104</v>
      </c>
      <c r="AI73" s="8">
        <v>76</v>
      </c>
      <c r="AJ73" s="8">
        <v>56</v>
      </c>
      <c r="AK73" s="8">
        <v>111</v>
      </c>
      <c r="AL73" s="8">
        <v>54</v>
      </c>
      <c r="AN73" s="8">
        <v>12.7</v>
      </c>
      <c r="AO73" s="8">
        <v>3.5</v>
      </c>
      <c r="AP73" s="8">
        <v>10.3</v>
      </c>
      <c r="AQ73" s="8">
        <v>25.6</v>
      </c>
      <c r="AR73" s="8">
        <v>19.6</v>
      </c>
      <c r="AS73" s="8">
        <v>12.5</v>
      </c>
      <c r="AT73" s="8">
        <v>5.5</v>
      </c>
      <c r="AU73" s="8">
        <v>2.1</v>
      </c>
      <c r="AV73" s="8">
        <v>5</v>
      </c>
      <c r="AW73" s="8">
        <v>3.6</v>
      </c>
      <c r="AY73" s="8">
        <v>0.26</v>
      </c>
      <c r="AZ73" s="8">
        <v>137.2</v>
      </c>
      <c r="BA73" s="8">
        <v>12.1</v>
      </c>
      <c r="BB73" s="8">
        <v>0</v>
      </c>
      <c r="BC73" s="8">
        <v>0.05</v>
      </c>
      <c r="BD73" s="8">
        <v>4</v>
      </c>
      <c r="BE73" s="8">
        <v>0</v>
      </c>
      <c r="BF73" s="8" t="s">
        <v>48</v>
      </c>
      <c r="BG73" s="9" t="s">
        <v>245</v>
      </c>
      <c r="BH73" s="8">
        <v>3.5</v>
      </c>
      <c r="BI73" s="8"/>
      <c r="BK73">
        <f>(AW73+2*AN73+AO73)/4</f>
        <v>8.125</v>
      </c>
      <c r="BL73">
        <f t="shared" si="55"/>
        <v>7.5</v>
      </c>
      <c r="BM73">
        <f t="shared" si="55"/>
        <v>12.425</v>
      </c>
      <c r="BN73">
        <f t="shared" si="55"/>
        <v>20.275</v>
      </c>
      <c r="BO73">
        <f t="shared" si="55"/>
        <v>19.325000000000003</v>
      </c>
      <c r="BP73">
        <f t="shared" si="55"/>
        <v>12.525</v>
      </c>
      <c r="BQ73">
        <f t="shared" si="55"/>
        <v>6.4</v>
      </c>
      <c r="BR73">
        <f t="shared" si="55"/>
        <v>3.675</v>
      </c>
      <c r="BS73">
        <f t="shared" si="55"/>
        <v>3.925</v>
      </c>
      <c r="BT73">
        <f>(AV73+2*AW73+AN73)/4</f>
        <v>6.225</v>
      </c>
      <c r="BV73" s="26">
        <f>MAX(BK73:BT73)</f>
        <v>20.275</v>
      </c>
      <c r="BW73" s="26">
        <f>MIN(BK73:BT73)</f>
        <v>3.675</v>
      </c>
      <c r="BX73" s="27">
        <f>(BV73-BW73)/4+BW73</f>
        <v>7.824999999999999</v>
      </c>
      <c r="BY73"/>
      <c r="BZ73">
        <f t="shared" si="56"/>
        <v>1</v>
      </c>
      <c r="CA73">
        <f t="shared" si="56"/>
        <v>0</v>
      </c>
      <c r="CB73">
        <f t="shared" si="56"/>
        <v>1</v>
      </c>
      <c r="CC73">
        <f t="shared" si="56"/>
        <v>1</v>
      </c>
      <c r="CD73">
        <f t="shared" si="56"/>
        <v>1</v>
      </c>
      <c r="CE73">
        <f t="shared" si="56"/>
        <v>1</v>
      </c>
      <c r="CF73">
        <f t="shared" si="56"/>
        <v>0</v>
      </c>
      <c r="CG73">
        <f t="shared" si="56"/>
        <v>0</v>
      </c>
      <c r="CH73">
        <f t="shared" si="56"/>
        <v>0</v>
      </c>
      <c r="CI73">
        <f t="shared" si="56"/>
        <v>0</v>
      </c>
      <c r="CJ73" s="8">
        <f t="shared" si="54"/>
        <v>5</v>
      </c>
      <c r="CK73" s="22" t="s">
        <v>247</v>
      </c>
      <c r="CL73" s="8" t="s">
        <v>182</v>
      </c>
      <c r="CM73" s="107"/>
      <c r="CN73" s="161">
        <v>1</v>
      </c>
      <c r="CO73" s="45">
        <v>0</v>
      </c>
      <c r="CP73" s="160">
        <v>1</v>
      </c>
      <c r="CQ73" s="160">
        <v>1</v>
      </c>
      <c r="CR73" s="160">
        <v>1</v>
      </c>
      <c r="CS73" s="160">
        <v>1</v>
      </c>
      <c r="CT73" s="45">
        <v>0</v>
      </c>
      <c r="CU73" s="45">
        <v>0</v>
      </c>
      <c r="CV73" s="45">
        <v>0</v>
      </c>
      <c r="CW73" s="112">
        <v>0</v>
      </c>
    </row>
    <row r="74" spans="1:101" ht="12.75">
      <c r="A74" s="8">
        <v>10</v>
      </c>
      <c r="B74" s="43" t="s">
        <v>247</v>
      </c>
      <c r="C74" s="43" t="s">
        <v>181</v>
      </c>
      <c r="D74" s="44" t="s">
        <v>248</v>
      </c>
      <c r="E74" s="45" t="s">
        <v>184</v>
      </c>
      <c r="F74" s="45">
        <v>11.2</v>
      </c>
      <c r="G74" s="45">
        <v>2.8</v>
      </c>
      <c r="H74" s="45">
        <v>27</v>
      </c>
      <c r="I74" s="45">
        <v>583</v>
      </c>
      <c r="J74" s="45">
        <v>68</v>
      </c>
      <c r="K74" s="45">
        <v>13.8</v>
      </c>
      <c r="L74" s="45">
        <v>4.1</v>
      </c>
      <c r="N74" s="28">
        <f>(K74-K72)/K72</f>
        <v>-0.04827586206896547</v>
      </c>
      <c r="O74" s="45">
        <v>59.9</v>
      </c>
      <c r="P74" s="28">
        <f>(O74-O72)/O72</f>
        <v>0.36446469248291574</v>
      </c>
      <c r="Q74" s="45">
        <v>5</v>
      </c>
      <c r="R74" s="12">
        <v>1</v>
      </c>
      <c r="S74" s="45">
        <v>19.4</v>
      </c>
      <c r="T74" s="28">
        <f>(S74-S72)/S72</f>
        <v>0.9795918367346936</v>
      </c>
      <c r="U74" s="45">
        <v>15.6</v>
      </c>
      <c r="V74" s="29">
        <f>(U74-U72)/U72</f>
        <v>2.12</v>
      </c>
      <c r="W74" s="45">
        <v>0</v>
      </c>
      <c r="X74" s="45">
        <v>0</v>
      </c>
      <c r="Y74" s="8" t="s">
        <v>198</v>
      </c>
      <c r="Z74" s="45">
        <v>0</v>
      </c>
      <c r="AA74" s="50"/>
      <c r="AB74" s="50"/>
      <c r="AC74" s="50">
        <v>96</v>
      </c>
      <c r="AD74" s="50">
        <v>138</v>
      </c>
      <c r="AE74" s="50">
        <v>77</v>
      </c>
      <c r="AF74" s="50">
        <v>230</v>
      </c>
      <c r="AG74" s="50">
        <v>243</v>
      </c>
      <c r="AH74" s="50">
        <v>113</v>
      </c>
      <c r="AI74" s="50">
        <v>53</v>
      </c>
      <c r="AJ74" s="50">
        <v>28</v>
      </c>
      <c r="AK74" s="50">
        <v>30</v>
      </c>
      <c r="AL74" s="50">
        <v>99</v>
      </c>
      <c r="AM74" s="50"/>
      <c r="AN74" s="50">
        <v>14</v>
      </c>
      <c r="AO74" s="50">
        <v>8.2</v>
      </c>
      <c r="AP74" s="50">
        <v>1.1</v>
      </c>
      <c r="AQ74" s="50">
        <v>26.5</v>
      </c>
      <c r="AR74" s="50">
        <v>59.9</v>
      </c>
      <c r="AS74" s="50">
        <v>6.1</v>
      </c>
      <c r="AT74" s="50">
        <v>0</v>
      </c>
      <c r="AU74" s="50">
        <v>0.3</v>
      </c>
      <c r="AV74" s="50">
        <v>0</v>
      </c>
      <c r="AW74" s="50">
        <v>9.8</v>
      </c>
      <c r="AX74" s="50"/>
      <c r="AY74" s="50">
        <v>0.36</v>
      </c>
      <c r="AZ74" s="50">
        <v>123.4</v>
      </c>
      <c r="BA74" s="50">
        <v>8.4</v>
      </c>
      <c r="BB74" s="50">
        <v>0</v>
      </c>
      <c r="BC74" s="50">
        <v>0.05</v>
      </c>
      <c r="BD74" s="50">
        <v>3</v>
      </c>
      <c r="BE74" s="50">
        <v>0</v>
      </c>
      <c r="BF74" s="8" t="s">
        <v>48</v>
      </c>
      <c r="BG74" s="9" t="s">
        <v>245</v>
      </c>
      <c r="BH74" s="8">
        <v>3.5</v>
      </c>
      <c r="BI74" s="50"/>
      <c r="BJ74" s="50"/>
      <c r="BK74">
        <f>(AW74+2*AN74+AO74)/4</f>
        <v>11.5</v>
      </c>
      <c r="BL74">
        <f t="shared" si="55"/>
        <v>7.875</v>
      </c>
      <c r="BM74">
        <f t="shared" si="55"/>
        <v>9.225</v>
      </c>
      <c r="BN74">
        <f t="shared" si="55"/>
        <v>28.5</v>
      </c>
      <c r="BO74">
        <f t="shared" si="55"/>
        <v>38.1</v>
      </c>
      <c r="BP74">
        <f t="shared" si="55"/>
        <v>18.025</v>
      </c>
      <c r="BQ74">
        <f t="shared" si="55"/>
        <v>1.5999999999999999</v>
      </c>
      <c r="BR74">
        <f t="shared" si="55"/>
        <v>0.15</v>
      </c>
      <c r="BS74">
        <f t="shared" si="55"/>
        <v>2.5250000000000004</v>
      </c>
      <c r="BT74">
        <f>(AV74+2*AW74+AN74)/4</f>
        <v>8.4</v>
      </c>
      <c r="BV74" s="26">
        <f>MAX(BK74:BT74)</f>
        <v>38.1</v>
      </c>
      <c r="BW74" s="26">
        <f>MIN(BK74:BT74)</f>
        <v>0.15</v>
      </c>
      <c r="BX74" s="27">
        <f>(BV74-BW74)/4+BW74</f>
        <v>9.637500000000001</v>
      </c>
      <c r="BY74"/>
      <c r="BZ74">
        <f t="shared" si="56"/>
        <v>1</v>
      </c>
      <c r="CA74">
        <f t="shared" si="56"/>
        <v>0</v>
      </c>
      <c r="CB74">
        <f t="shared" si="56"/>
        <v>0</v>
      </c>
      <c r="CC74">
        <f t="shared" si="56"/>
        <v>1</v>
      </c>
      <c r="CD74">
        <f t="shared" si="56"/>
        <v>1</v>
      </c>
      <c r="CE74">
        <f t="shared" si="56"/>
        <v>1</v>
      </c>
      <c r="CF74">
        <f t="shared" si="56"/>
        <v>0</v>
      </c>
      <c r="CG74">
        <f t="shared" si="56"/>
        <v>0</v>
      </c>
      <c r="CH74">
        <f t="shared" si="56"/>
        <v>0</v>
      </c>
      <c r="CI74">
        <f t="shared" si="56"/>
        <v>0</v>
      </c>
      <c r="CJ74" s="8">
        <f t="shared" si="54"/>
        <v>4</v>
      </c>
      <c r="CK74" s="43" t="s">
        <v>247</v>
      </c>
      <c r="CL74" s="45" t="s">
        <v>184</v>
      </c>
      <c r="CM74" s="107"/>
      <c r="CN74" s="161">
        <v>1</v>
      </c>
      <c r="CO74" s="45">
        <v>0</v>
      </c>
      <c r="CP74" s="45">
        <v>0</v>
      </c>
      <c r="CQ74" s="160">
        <v>1</v>
      </c>
      <c r="CR74" s="160">
        <v>1</v>
      </c>
      <c r="CS74" s="160">
        <v>1</v>
      </c>
      <c r="CT74" s="45">
        <v>0</v>
      </c>
      <c r="CU74" s="45">
        <v>0</v>
      </c>
      <c r="CV74" s="45">
        <v>0</v>
      </c>
      <c r="CW74" s="112">
        <v>0</v>
      </c>
    </row>
    <row r="75" spans="1:101" ht="12.75">
      <c r="A75" s="8">
        <v>10</v>
      </c>
      <c r="B75" s="22" t="s">
        <v>247</v>
      </c>
      <c r="C75" s="22" t="s">
        <v>181</v>
      </c>
      <c r="D75" s="9" t="s">
        <v>244</v>
      </c>
      <c r="E75" s="8" t="s">
        <v>186</v>
      </c>
      <c r="F75" s="8">
        <v>7.6</v>
      </c>
      <c r="G75" s="8">
        <v>4.2</v>
      </c>
      <c r="H75" s="8">
        <v>35</v>
      </c>
      <c r="I75" s="8">
        <v>441</v>
      </c>
      <c r="J75" s="8">
        <v>70</v>
      </c>
      <c r="K75" s="8">
        <v>11</v>
      </c>
      <c r="L75" s="8">
        <v>5.8</v>
      </c>
      <c r="M75" s="42" t="s">
        <v>51</v>
      </c>
      <c r="N75" s="28">
        <f>(K75-K72)/K72</f>
        <v>-0.2413793103448276</v>
      </c>
      <c r="O75" s="8">
        <v>24</v>
      </c>
      <c r="P75" s="28">
        <f>(O75-O72)/O72</f>
        <v>-0.4533029612756264</v>
      </c>
      <c r="Q75" s="8">
        <v>4</v>
      </c>
      <c r="R75" s="12">
        <v>0</v>
      </c>
      <c r="S75" s="8">
        <v>17</v>
      </c>
      <c r="T75" s="28">
        <f>(S75-S72)/S72</f>
        <v>0.7346938775510203</v>
      </c>
      <c r="U75" s="8">
        <v>13.5</v>
      </c>
      <c r="V75" s="28">
        <f>(U75-U72)/U72</f>
        <v>1.7</v>
      </c>
      <c r="W75" s="8">
        <v>0</v>
      </c>
      <c r="X75" s="8">
        <v>0</v>
      </c>
      <c r="Y75" s="8" t="s">
        <v>198</v>
      </c>
      <c r="Z75" s="8">
        <v>0</v>
      </c>
      <c r="AC75" s="8">
        <v>80</v>
      </c>
      <c r="AD75" s="8">
        <v>74</v>
      </c>
      <c r="AE75" s="8">
        <v>36</v>
      </c>
      <c r="AF75" s="8">
        <v>172</v>
      </c>
      <c r="AG75" s="8">
        <v>166</v>
      </c>
      <c r="AH75" s="8">
        <v>126</v>
      </c>
      <c r="AI75" s="8">
        <v>58</v>
      </c>
      <c r="AJ75" s="8">
        <v>30</v>
      </c>
      <c r="AK75" s="8">
        <v>62</v>
      </c>
      <c r="AL75" s="8">
        <v>32</v>
      </c>
      <c r="AN75" s="8">
        <v>7.7</v>
      </c>
      <c r="AO75" s="8">
        <v>2.1</v>
      </c>
      <c r="AP75" s="8">
        <v>10.4</v>
      </c>
      <c r="AQ75" s="8">
        <v>24</v>
      </c>
      <c r="AR75" s="8">
        <v>15.3</v>
      </c>
      <c r="AS75" s="8">
        <v>6.5</v>
      </c>
      <c r="AT75" s="8">
        <v>0.8</v>
      </c>
      <c r="AU75" s="8">
        <v>0</v>
      </c>
      <c r="AV75" s="8">
        <v>4.8</v>
      </c>
      <c r="AW75" s="8">
        <v>0.9</v>
      </c>
      <c r="AY75" s="8">
        <v>0.32</v>
      </c>
      <c r="AZ75" s="8">
        <v>149.5</v>
      </c>
      <c r="BA75" s="8">
        <v>10.8</v>
      </c>
      <c r="BB75" s="8">
        <v>0</v>
      </c>
      <c r="BC75" s="8">
        <v>0.05</v>
      </c>
      <c r="BD75" s="8">
        <v>4</v>
      </c>
      <c r="BE75" s="8">
        <v>0</v>
      </c>
      <c r="BF75" s="8" t="s">
        <v>48</v>
      </c>
      <c r="BG75" s="9" t="s">
        <v>245</v>
      </c>
      <c r="BH75" s="8">
        <v>3.5</v>
      </c>
      <c r="BI75" s="8"/>
      <c r="BK75">
        <f>(AW75+2*AN75+AO75)/4</f>
        <v>4.6000000000000005</v>
      </c>
      <c r="BL75">
        <f t="shared" si="55"/>
        <v>5.575</v>
      </c>
      <c r="BM75">
        <f t="shared" si="55"/>
        <v>11.725000000000001</v>
      </c>
      <c r="BN75">
        <f t="shared" si="55"/>
        <v>18.425</v>
      </c>
      <c r="BO75">
        <f t="shared" si="55"/>
        <v>15.275</v>
      </c>
      <c r="BP75">
        <f t="shared" si="55"/>
        <v>7.275</v>
      </c>
      <c r="BQ75">
        <f t="shared" si="55"/>
        <v>2.025</v>
      </c>
      <c r="BR75">
        <f t="shared" si="55"/>
        <v>1.4</v>
      </c>
      <c r="BS75">
        <f t="shared" si="55"/>
        <v>2.625</v>
      </c>
      <c r="BT75">
        <f>(AV75+2*AW75+AN75)/4</f>
        <v>3.575</v>
      </c>
      <c r="BV75" s="26">
        <f>MAX(BK75:BT75)</f>
        <v>18.425</v>
      </c>
      <c r="BW75" s="26">
        <f>MIN(BK75:BT75)</f>
        <v>1.4</v>
      </c>
      <c r="BX75" s="27">
        <f>(BV75-BW75)/4+BW75</f>
        <v>5.65625</v>
      </c>
      <c r="BY75"/>
      <c r="BZ75">
        <f t="shared" si="56"/>
        <v>0</v>
      </c>
      <c r="CA75">
        <f t="shared" si="56"/>
        <v>0</v>
      </c>
      <c r="CB75">
        <f t="shared" si="56"/>
        <v>1</v>
      </c>
      <c r="CC75">
        <f t="shared" si="56"/>
        <v>1</v>
      </c>
      <c r="CD75">
        <f t="shared" si="56"/>
        <v>1</v>
      </c>
      <c r="CE75">
        <f t="shared" si="56"/>
        <v>1</v>
      </c>
      <c r="CF75">
        <f t="shared" si="56"/>
        <v>0</v>
      </c>
      <c r="CG75">
        <f t="shared" si="56"/>
        <v>0</v>
      </c>
      <c r="CH75">
        <f t="shared" si="56"/>
        <v>0</v>
      </c>
      <c r="CI75">
        <f t="shared" si="56"/>
        <v>0</v>
      </c>
      <c r="CJ75" s="8">
        <f t="shared" si="54"/>
        <v>4</v>
      </c>
      <c r="CK75" s="22" t="s">
        <v>247</v>
      </c>
      <c r="CL75" s="8" t="s">
        <v>186</v>
      </c>
      <c r="CM75" s="107"/>
      <c r="CN75" s="112">
        <v>0</v>
      </c>
      <c r="CO75" s="45">
        <v>0</v>
      </c>
      <c r="CP75" s="160">
        <v>1</v>
      </c>
      <c r="CQ75" s="160">
        <v>1</v>
      </c>
      <c r="CR75" s="160">
        <v>1</v>
      </c>
      <c r="CS75" s="160">
        <v>1</v>
      </c>
      <c r="CT75" s="45">
        <v>0</v>
      </c>
      <c r="CU75" s="45">
        <v>0</v>
      </c>
      <c r="CV75" s="45">
        <v>0</v>
      </c>
      <c r="CW75" s="112">
        <v>0</v>
      </c>
    </row>
    <row r="76" spans="1:101" s="70" customFormat="1" ht="12.75">
      <c r="A76" s="33"/>
      <c r="B76" s="34"/>
      <c r="C76" s="34"/>
      <c r="D76" s="35"/>
      <c r="E76" s="33"/>
      <c r="F76" s="36">
        <f>AVERAGE(F71:F73)</f>
        <v>11</v>
      </c>
      <c r="G76" s="33"/>
      <c r="H76" s="33"/>
      <c r="I76" s="33"/>
      <c r="J76" s="33"/>
      <c r="K76" s="33"/>
      <c r="L76" s="33"/>
      <c r="M76" s="33"/>
      <c r="N76" s="36"/>
      <c r="O76" s="33"/>
      <c r="P76" s="36"/>
      <c r="Q76" s="33"/>
      <c r="R76" s="36"/>
      <c r="S76" s="33"/>
      <c r="T76" s="37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8" t="s">
        <v>51</v>
      </c>
      <c r="CK76" s="34"/>
      <c r="CL76" s="33"/>
      <c r="CM76" s="107"/>
      <c r="CN76" s="33"/>
      <c r="CO76" s="33"/>
      <c r="CP76" s="33"/>
      <c r="CQ76" s="33"/>
      <c r="CR76" s="33"/>
      <c r="CS76" s="33"/>
      <c r="CT76" s="33"/>
      <c r="CU76" s="33"/>
      <c r="CV76" s="33"/>
      <c r="CW76" s="162"/>
    </row>
    <row r="77" spans="3:100" ht="12.75">
      <c r="C77" s="22"/>
      <c r="D77" s="9"/>
      <c r="X77" s="60" t="s">
        <v>219</v>
      </c>
      <c r="BH77" s="8"/>
      <c r="BI77" s="8"/>
      <c r="CJ77" s="8" t="s">
        <v>51</v>
      </c>
      <c r="CM77" s="107"/>
      <c r="CO77" s="8"/>
      <c r="CP77" s="8"/>
      <c r="CQ77" s="8"/>
      <c r="CR77" s="8"/>
      <c r="CS77" s="8"/>
      <c r="CT77" s="8"/>
      <c r="CU77" s="8"/>
      <c r="CV77" s="8"/>
    </row>
    <row r="78" spans="1:101" ht="12.75">
      <c r="A78" s="8">
        <v>11</v>
      </c>
      <c r="B78" s="22" t="s">
        <v>249</v>
      </c>
      <c r="C78" s="22" t="s">
        <v>174</v>
      </c>
      <c r="D78" s="9" t="s">
        <v>250</v>
      </c>
      <c r="E78" s="8" t="s">
        <v>129</v>
      </c>
      <c r="F78" s="8">
        <v>27.2</v>
      </c>
      <c r="G78" s="8">
        <v>3.6</v>
      </c>
      <c r="H78" s="8">
        <v>28</v>
      </c>
      <c r="I78" s="8">
        <v>667</v>
      </c>
      <c r="J78" s="8">
        <v>90</v>
      </c>
      <c r="K78" s="8">
        <v>12.4</v>
      </c>
      <c r="L78" s="8">
        <v>6.6</v>
      </c>
      <c r="N78" s="11"/>
      <c r="O78" s="8">
        <v>12.5</v>
      </c>
      <c r="Q78" s="8">
        <v>10</v>
      </c>
      <c r="S78" s="8">
        <v>13.2</v>
      </c>
      <c r="T78" s="12"/>
      <c r="U78" s="8">
        <v>10.9</v>
      </c>
      <c r="V78" s="12"/>
      <c r="AC78" s="8">
        <v>102</v>
      </c>
      <c r="AD78" s="8">
        <v>52</v>
      </c>
      <c r="AE78" s="8">
        <v>46</v>
      </c>
      <c r="AF78" s="8">
        <v>52</v>
      </c>
      <c r="AG78" s="8">
        <v>110</v>
      </c>
      <c r="AH78" s="8">
        <v>180</v>
      </c>
      <c r="AI78" s="8">
        <v>206</v>
      </c>
      <c r="AJ78" s="8">
        <v>188</v>
      </c>
      <c r="AK78" s="8">
        <v>176</v>
      </c>
      <c r="AL78" s="8">
        <v>222</v>
      </c>
      <c r="AN78" s="8">
        <v>7.6</v>
      </c>
      <c r="AO78" s="8">
        <v>0.6</v>
      </c>
      <c r="AP78" s="8">
        <v>0.7</v>
      </c>
      <c r="AQ78" s="8">
        <v>0.7</v>
      </c>
      <c r="AR78" s="8">
        <v>3.4</v>
      </c>
      <c r="AS78" s="8">
        <v>9.5</v>
      </c>
      <c r="AT78" s="8">
        <v>10.7</v>
      </c>
      <c r="AU78" s="8">
        <v>11.1</v>
      </c>
      <c r="AV78" s="8">
        <v>9.1</v>
      </c>
      <c r="AW78" s="8">
        <v>12.5</v>
      </c>
      <c r="AY78" s="8">
        <v>0.31</v>
      </c>
      <c r="AZ78" s="8">
        <v>270.7</v>
      </c>
      <c r="BA78" s="8">
        <v>9.4</v>
      </c>
      <c r="BB78" s="8">
        <v>0</v>
      </c>
      <c r="BC78" s="8">
        <v>0.05</v>
      </c>
      <c r="BD78" s="8">
        <v>8</v>
      </c>
      <c r="BE78" s="8">
        <v>0</v>
      </c>
      <c r="BF78" s="8" t="s">
        <v>48</v>
      </c>
      <c r="BG78" s="22" t="s">
        <v>251</v>
      </c>
      <c r="BH78" s="8">
        <v>1.1</v>
      </c>
      <c r="BI78" s="8"/>
      <c r="BK78">
        <f aca="true" t="shared" si="57" ref="BK78:BK83">(AW78+2*AN78+AO78)/4</f>
        <v>7.075</v>
      </c>
      <c r="BL78">
        <f aca="true" t="shared" si="58" ref="BL78:BS83">(AN78+2*AO78+AP78)/4</f>
        <v>2.3749999999999996</v>
      </c>
      <c r="BM78">
        <f t="shared" si="58"/>
        <v>0.675</v>
      </c>
      <c r="BN78">
        <f t="shared" si="58"/>
        <v>1.375</v>
      </c>
      <c r="BO78">
        <f t="shared" si="58"/>
        <v>4.25</v>
      </c>
      <c r="BP78">
        <f t="shared" si="58"/>
        <v>8.274999999999999</v>
      </c>
      <c r="BQ78">
        <f t="shared" si="58"/>
        <v>10.5</v>
      </c>
      <c r="BR78">
        <f t="shared" si="58"/>
        <v>10.5</v>
      </c>
      <c r="BS78">
        <f t="shared" si="58"/>
        <v>10.45</v>
      </c>
      <c r="BT78">
        <f aca="true" t="shared" si="59" ref="BT78:BT83">(AV78+2*AW78+AN78)/4</f>
        <v>10.425</v>
      </c>
      <c r="BV78" s="26">
        <f aca="true" t="shared" si="60" ref="BV78:BV83">MAX(BK78:BT78)</f>
        <v>10.5</v>
      </c>
      <c r="BW78" s="26">
        <f aca="true" t="shared" si="61" ref="BW78:BW83">MIN(BK78:BT78)</f>
        <v>0.675</v>
      </c>
      <c r="BX78" s="27">
        <f aca="true" t="shared" si="62" ref="BX78:BX83">(BV78-BW78)/4+BW78</f>
        <v>3.1312499999999996</v>
      </c>
      <c r="BY78"/>
      <c r="BZ78">
        <f aca="true" t="shared" si="63" ref="BZ78:CI83">IF(BK78&gt;$BX78,1,0)</f>
        <v>1</v>
      </c>
      <c r="CA78">
        <f t="shared" si="63"/>
        <v>0</v>
      </c>
      <c r="CB78">
        <f t="shared" si="63"/>
        <v>0</v>
      </c>
      <c r="CC78">
        <f t="shared" si="63"/>
        <v>0</v>
      </c>
      <c r="CD78">
        <f t="shared" si="63"/>
        <v>1</v>
      </c>
      <c r="CE78">
        <f t="shared" si="63"/>
        <v>1</v>
      </c>
      <c r="CF78">
        <f t="shared" si="63"/>
        <v>1</v>
      </c>
      <c r="CG78">
        <f t="shared" si="63"/>
        <v>1</v>
      </c>
      <c r="CH78">
        <f t="shared" si="63"/>
        <v>1</v>
      </c>
      <c r="CI78">
        <f t="shared" si="63"/>
        <v>1</v>
      </c>
      <c r="CJ78" s="8">
        <f t="shared" si="54"/>
        <v>7</v>
      </c>
      <c r="CK78" s="22" t="s">
        <v>249</v>
      </c>
      <c r="CL78" s="8" t="s">
        <v>129</v>
      </c>
      <c r="CM78" s="63" t="s">
        <v>249</v>
      </c>
      <c r="CN78" s="53">
        <v>1</v>
      </c>
      <c r="CO78" s="8">
        <v>0</v>
      </c>
      <c r="CP78" s="8">
        <v>0</v>
      </c>
      <c r="CQ78" s="8">
        <v>0</v>
      </c>
      <c r="CR78" s="8">
        <v>1</v>
      </c>
      <c r="CS78" s="8">
        <v>1</v>
      </c>
      <c r="CT78" s="8">
        <v>1</v>
      </c>
      <c r="CU78" s="8">
        <v>1</v>
      </c>
      <c r="CV78" s="8">
        <v>1</v>
      </c>
      <c r="CW78" s="53">
        <v>1</v>
      </c>
    </row>
    <row r="79" spans="1:101" ht="12.75">
      <c r="A79" s="8">
        <v>11</v>
      </c>
      <c r="B79" s="22" t="s">
        <v>252</v>
      </c>
      <c r="C79" s="22" t="s">
        <v>181</v>
      </c>
      <c r="D79" s="9" t="s">
        <v>250</v>
      </c>
      <c r="E79" s="8" t="s">
        <v>182</v>
      </c>
      <c r="F79" s="8">
        <v>27.2</v>
      </c>
      <c r="G79" s="8">
        <v>3.6</v>
      </c>
      <c r="H79" s="8">
        <v>28</v>
      </c>
      <c r="I79" s="8">
        <v>955</v>
      </c>
      <c r="J79" s="8">
        <v>79</v>
      </c>
      <c r="K79" s="8">
        <v>22.6</v>
      </c>
      <c r="L79" s="8">
        <v>5.1</v>
      </c>
      <c r="N79" s="28">
        <f>(K79-K78)/K78</f>
        <v>0.8225806451612904</v>
      </c>
      <c r="O79" s="8">
        <v>42.6</v>
      </c>
      <c r="P79" s="28">
        <f>(O79-O78)/O78</f>
        <v>2.408</v>
      </c>
      <c r="Q79" s="8">
        <v>7</v>
      </c>
      <c r="R79" s="12">
        <v>3</v>
      </c>
      <c r="S79" s="8">
        <v>17.6</v>
      </c>
      <c r="T79" s="28">
        <f>(S79-S78)/S78</f>
        <v>0.33333333333333354</v>
      </c>
      <c r="U79" s="8">
        <v>14.7</v>
      </c>
      <c r="V79" s="28">
        <f>(U79-U78)/U78</f>
        <v>0.3486238532110091</v>
      </c>
      <c r="W79" s="38" t="s">
        <v>195</v>
      </c>
      <c r="X79" s="38" t="s">
        <v>195</v>
      </c>
      <c r="Y79" s="38" t="s">
        <v>195</v>
      </c>
      <c r="Z79" s="8">
        <v>0</v>
      </c>
      <c r="AC79" s="8">
        <v>211</v>
      </c>
      <c r="AD79" s="8">
        <v>60</v>
      </c>
      <c r="AE79" s="8">
        <v>13</v>
      </c>
      <c r="AF79" s="8">
        <v>49</v>
      </c>
      <c r="AG79" s="8">
        <v>178</v>
      </c>
      <c r="AH79" s="8">
        <v>270</v>
      </c>
      <c r="AI79" s="8">
        <v>346</v>
      </c>
      <c r="AJ79" s="8">
        <v>291</v>
      </c>
      <c r="AK79" s="8">
        <v>268</v>
      </c>
      <c r="AL79" s="8">
        <v>210</v>
      </c>
      <c r="AN79" s="8">
        <v>17.4</v>
      </c>
      <c r="AO79" s="8">
        <v>0.9</v>
      </c>
      <c r="AP79" s="8">
        <v>0.3</v>
      </c>
      <c r="AQ79" s="8">
        <v>0.3</v>
      </c>
      <c r="AR79" s="8">
        <v>10.7</v>
      </c>
      <c r="AS79" s="8">
        <v>28.6</v>
      </c>
      <c r="AT79" s="8">
        <v>42.6</v>
      </c>
      <c r="AU79" s="8">
        <v>29.4</v>
      </c>
      <c r="AV79" s="8">
        <v>26</v>
      </c>
      <c r="AW79" s="8">
        <v>16.6</v>
      </c>
      <c r="AY79" s="8">
        <v>0.39</v>
      </c>
      <c r="AZ79" s="8">
        <v>263.7</v>
      </c>
      <c r="BA79" s="8">
        <v>6.2</v>
      </c>
      <c r="BB79" s="8">
        <v>0</v>
      </c>
      <c r="BC79" s="8">
        <v>0.05</v>
      </c>
      <c r="BD79" s="8">
        <v>7</v>
      </c>
      <c r="BE79" s="8">
        <v>0</v>
      </c>
      <c r="BF79" s="8" t="s">
        <v>48</v>
      </c>
      <c r="BG79" s="22" t="s">
        <v>251</v>
      </c>
      <c r="BH79" s="8">
        <v>1.1</v>
      </c>
      <c r="BI79" s="8"/>
      <c r="BK79">
        <f t="shared" si="57"/>
        <v>13.075</v>
      </c>
      <c r="BL79">
        <f t="shared" si="58"/>
        <v>4.875</v>
      </c>
      <c r="BM79">
        <f t="shared" si="58"/>
        <v>0.45</v>
      </c>
      <c r="BN79">
        <f t="shared" si="58"/>
        <v>2.9</v>
      </c>
      <c r="BO79">
        <f t="shared" si="58"/>
        <v>12.575</v>
      </c>
      <c r="BP79">
        <f t="shared" si="58"/>
        <v>27.625</v>
      </c>
      <c r="BQ79">
        <f t="shared" si="58"/>
        <v>35.800000000000004</v>
      </c>
      <c r="BR79">
        <f t="shared" si="58"/>
        <v>31.85</v>
      </c>
      <c r="BS79">
        <f t="shared" si="58"/>
        <v>24.5</v>
      </c>
      <c r="BT79">
        <f t="shared" si="59"/>
        <v>19.15</v>
      </c>
      <c r="BV79" s="26">
        <f t="shared" si="60"/>
        <v>35.800000000000004</v>
      </c>
      <c r="BW79" s="26">
        <f t="shared" si="61"/>
        <v>0.45</v>
      </c>
      <c r="BX79" s="27">
        <f t="shared" si="62"/>
        <v>9.2875</v>
      </c>
      <c r="BY79"/>
      <c r="BZ79">
        <f t="shared" si="63"/>
        <v>1</v>
      </c>
      <c r="CA79">
        <f t="shared" si="63"/>
        <v>0</v>
      </c>
      <c r="CB79">
        <f t="shared" si="63"/>
        <v>0</v>
      </c>
      <c r="CC79">
        <f t="shared" si="63"/>
        <v>0</v>
      </c>
      <c r="CD79">
        <f t="shared" si="63"/>
        <v>1</v>
      </c>
      <c r="CE79">
        <f t="shared" si="63"/>
        <v>1</v>
      </c>
      <c r="CF79">
        <f t="shared" si="63"/>
        <v>1</v>
      </c>
      <c r="CG79">
        <f t="shared" si="63"/>
        <v>1</v>
      </c>
      <c r="CH79">
        <f t="shared" si="63"/>
        <v>1</v>
      </c>
      <c r="CI79">
        <f t="shared" si="63"/>
        <v>1</v>
      </c>
      <c r="CJ79" s="8">
        <f t="shared" si="54"/>
        <v>7</v>
      </c>
      <c r="CK79" s="22" t="s">
        <v>252</v>
      </c>
      <c r="CL79" s="8" t="s">
        <v>182</v>
      </c>
      <c r="CN79" s="159">
        <v>1</v>
      </c>
      <c r="CO79" s="8">
        <v>0</v>
      </c>
      <c r="CP79" s="8">
        <v>0</v>
      </c>
      <c r="CQ79" s="8">
        <v>0</v>
      </c>
      <c r="CR79" s="158">
        <v>1</v>
      </c>
      <c r="CS79" s="158">
        <v>1</v>
      </c>
      <c r="CT79" s="158">
        <v>1</v>
      </c>
      <c r="CU79" s="158">
        <v>1</v>
      </c>
      <c r="CV79" s="158">
        <v>1</v>
      </c>
      <c r="CW79" s="159">
        <v>1</v>
      </c>
    </row>
    <row r="80" spans="1:101" ht="12.75">
      <c r="A80" s="8">
        <v>11</v>
      </c>
      <c r="B80" s="22" t="s">
        <v>249</v>
      </c>
      <c r="C80" s="22" t="s">
        <v>174</v>
      </c>
      <c r="D80" s="9" t="s">
        <v>253</v>
      </c>
      <c r="E80" s="8" t="s">
        <v>129</v>
      </c>
      <c r="F80" s="8">
        <v>28.2</v>
      </c>
      <c r="G80" s="8">
        <v>3.4</v>
      </c>
      <c r="H80" s="8">
        <v>25</v>
      </c>
      <c r="I80" s="8">
        <v>515</v>
      </c>
      <c r="J80" s="8">
        <v>79</v>
      </c>
      <c r="K80" s="8">
        <v>9.9</v>
      </c>
      <c r="L80" s="8">
        <v>5</v>
      </c>
      <c r="M80" s="42" t="s">
        <v>51</v>
      </c>
      <c r="O80" s="8">
        <v>12</v>
      </c>
      <c r="Q80" s="8">
        <v>10</v>
      </c>
      <c r="S80" s="8">
        <v>16.1</v>
      </c>
      <c r="T80" s="12"/>
      <c r="U80" s="8">
        <v>11.4</v>
      </c>
      <c r="V80" s="12"/>
      <c r="AC80" s="8">
        <v>102</v>
      </c>
      <c r="AD80" s="8">
        <v>48</v>
      </c>
      <c r="AE80" s="8">
        <v>24</v>
      </c>
      <c r="AF80" s="8">
        <v>33</v>
      </c>
      <c r="AG80" s="8">
        <v>99</v>
      </c>
      <c r="AH80" s="8">
        <v>118</v>
      </c>
      <c r="AI80" s="8">
        <v>132</v>
      </c>
      <c r="AJ80" s="8">
        <v>136</v>
      </c>
      <c r="AK80" s="8">
        <v>110</v>
      </c>
      <c r="AL80" s="8">
        <v>182</v>
      </c>
      <c r="AN80" s="8">
        <v>8</v>
      </c>
      <c r="AO80" s="8">
        <v>0.7</v>
      </c>
      <c r="AP80" s="8">
        <v>0.2</v>
      </c>
      <c r="AQ80" s="8">
        <v>1.2</v>
      </c>
      <c r="AR80" s="8">
        <v>2.3</v>
      </c>
      <c r="AS80" s="8">
        <v>4.6</v>
      </c>
      <c r="AT80" s="8">
        <v>4.5</v>
      </c>
      <c r="AU80" s="8">
        <v>6.9</v>
      </c>
      <c r="AV80" s="8">
        <v>4.7</v>
      </c>
      <c r="AW80" s="8">
        <v>12</v>
      </c>
      <c r="AY80" s="8">
        <v>0.29</v>
      </c>
      <c r="AZ80" s="8">
        <v>283.1</v>
      </c>
      <c r="BA80" s="8">
        <v>11.6</v>
      </c>
      <c r="BB80" s="8">
        <v>0</v>
      </c>
      <c r="BC80" s="8">
        <v>0.05</v>
      </c>
      <c r="BD80" s="8">
        <v>8</v>
      </c>
      <c r="BE80" s="8">
        <v>0</v>
      </c>
      <c r="BF80" s="8" t="s">
        <v>48</v>
      </c>
      <c r="BG80" s="22" t="s">
        <v>251</v>
      </c>
      <c r="BH80" s="8">
        <v>1.1</v>
      </c>
      <c r="BI80" s="8"/>
      <c r="BK80">
        <f t="shared" si="57"/>
        <v>7.175</v>
      </c>
      <c r="BL80">
        <f t="shared" si="58"/>
        <v>2.4</v>
      </c>
      <c r="BM80">
        <f t="shared" si="58"/>
        <v>0.575</v>
      </c>
      <c r="BN80">
        <f t="shared" si="58"/>
        <v>1.225</v>
      </c>
      <c r="BO80">
        <f t="shared" si="58"/>
        <v>2.5999999999999996</v>
      </c>
      <c r="BP80">
        <f t="shared" si="58"/>
        <v>4</v>
      </c>
      <c r="BQ80">
        <f t="shared" si="58"/>
        <v>5.125</v>
      </c>
      <c r="BR80">
        <f t="shared" si="58"/>
        <v>5.75</v>
      </c>
      <c r="BS80">
        <f t="shared" si="58"/>
        <v>7.075</v>
      </c>
      <c r="BT80">
        <f t="shared" si="59"/>
        <v>9.175</v>
      </c>
      <c r="BV80" s="26">
        <f t="shared" si="60"/>
        <v>9.175</v>
      </c>
      <c r="BW80" s="26">
        <f t="shared" si="61"/>
        <v>0.575</v>
      </c>
      <c r="BX80" s="27">
        <f t="shared" si="62"/>
        <v>2.7250000000000005</v>
      </c>
      <c r="BY80"/>
      <c r="BZ80">
        <f t="shared" si="63"/>
        <v>1</v>
      </c>
      <c r="CA80">
        <f t="shared" si="63"/>
        <v>0</v>
      </c>
      <c r="CB80">
        <f t="shared" si="63"/>
        <v>0</v>
      </c>
      <c r="CC80">
        <f t="shared" si="63"/>
        <v>0</v>
      </c>
      <c r="CD80">
        <f t="shared" si="63"/>
        <v>0</v>
      </c>
      <c r="CE80">
        <f t="shared" si="63"/>
        <v>1</v>
      </c>
      <c r="CF80">
        <f t="shared" si="63"/>
        <v>1</v>
      </c>
      <c r="CG80">
        <f t="shared" si="63"/>
        <v>1</v>
      </c>
      <c r="CH80">
        <f t="shared" si="63"/>
        <v>1</v>
      </c>
      <c r="CI80">
        <f t="shared" si="63"/>
        <v>1</v>
      </c>
      <c r="CJ80" s="8">
        <f t="shared" si="54"/>
        <v>6</v>
      </c>
      <c r="CK80" s="22" t="s">
        <v>249</v>
      </c>
      <c r="CL80" s="8" t="s">
        <v>129</v>
      </c>
      <c r="CN80" s="53">
        <v>1</v>
      </c>
      <c r="CO80" s="8">
        <v>0</v>
      </c>
      <c r="CP80" s="8">
        <v>0</v>
      </c>
      <c r="CQ80" s="8">
        <v>0</v>
      </c>
      <c r="CR80" s="8">
        <v>0</v>
      </c>
      <c r="CS80" s="8">
        <v>1</v>
      </c>
      <c r="CT80" s="8">
        <v>1</v>
      </c>
      <c r="CU80" s="8">
        <v>1</v>
      </c>
      <c r="CV80" s="8">
        <v>1</v>
      </c>
      <c r="CW80" s="53">
        <v>1</v>
      </c>
    </row>
    <row r="81" spans="1:101" ht="12.75">
      <c r="A81" s="8">
        <v>11</v>
      </c>
      <c r="B81" s="22" t="s">
        <v>252</v>
      </c>
      <c r="C81" s="22" t="s">
        <v>181</v>
      </c>
      <c r="D81" s="9" t="s">
        <v>253</v>
      </c>
      <c r="E81" s="8" t="s">
        <v>184</v>
      </c>
      <c r="F81" s="8">
        <v>28.2</v>
      </c>
      <c r="G81" s="8">
        <v>3.4</v>
      </c>
      <c r="H81" s="8">
        <v>26</v>
      </c>
      <c r="I81" s="8">
        <v>788</v>
      </c>
      <c r="J81" s="8">
        <v>57</v>
      </c>
      <c r="K81" s="8">
        <v>23.9</v>
      </c>
      <c r="L81" s="8">
        <v>4.9</v>
      </c>
      <c r="N81" s="28">
        <f>(K81-K80)/K80</f>
        <v>1.414141414141414</v>
      </c>
      <c r="O81" s="8">
        <v>55.9</v>
      </c>
      <c r="P81" s="28">
        <f>(O81-O80)/O80</f>
        <v>3.658333333333333</v>
      </c>
      <c r="Q81" s="8">
        <v>8</v>
      </c>
      <c r="R81" s="12">
        <v>2</v>
      </c>
      <c r="S81" s="8">
        <v>21.1</v>
      </c>
      <c r="T81" s="28">
        <f>(S81-S80)/S80</f>
        <v>0.3105590062111801</v>
      </c>
      <c r="U81" s="8">
        <v>18.2</v>
      </c>
      <c r="V81" s="28">
        <f>(U81-U80)/U80</f>
        <v>0.5964912280701753</v>
      </c>
      <c r="W81" s="39" t="s">
        <v>197</v>
      </c>
      <c r="X81" s="39" t="s">
        <v>197</v>
      </c>
      <c r="Y81" s="39" t="s">
        <v>197</v>
      </c>
      <c r="Z81" s="8">
        <v>0</v>
      </c>
      <c r="AC81" s="8">
        <v>115</v>
      </c>
      <c r="AD81" s="8">
        <v>65</v>
      </c>
      <c r="AE81" s="8">
        <v>21</v>
      </c>
      <c r="AF81" s="8">
        <v>25</v>
      </c>
      <c r="AG81" s="8">
        <v>92</v>
      </c>
      <c r="AH81" s="8">
        <v>111</v>
      </c>
      <c r="AI81" s="8">
        <v>288</v>
      </c>
      <c r="AJ81" s="8">
        <v>356</v>
      </c>
      <c r="AK81" s="8">
        <v>285</v>
      </c>
      <c r="AL81" s="8">
        <v>226</v>
      </c>
      <c r="AN81" s="8">
        <v>15.2</v>
      </c>
      <c r="AO81" s="8">
        <v>2.7</v>
      </c>
      <c r="AP81" s="8">
        <v>0</v>
      </c>
      <c r="AQ81" s="8">
        <v>0</v>
      </c>
      <c r="AR81" s="8">
        <v>2.7</v>
      </c>
      <c r="AS81" s="8">
        <v>7.7</v>
      </c>
      <c r="AT81" s="8">
        <v>47</v>
      </c>
      <c r="AU81" s="8">
        <v>55.9</v>
      </c>
      <c r="AV81" s="8">
        <v>45.2</v>
      </c>
      <c r="AW81" s="8">
        <v>32.1</v>
      </c>
      <c r="AY81" s="8">
        <v>0.51</v>
      </c>
      <c r="AZ81" s="8">
        <v>281.2</v>
      </c>
      <c r="BA81" s="8">
        <v>5.3</v>
      </c>
      <c r="BB81" s="8">
        <v>0</v>
      </c>
      <c r="BC81" s="8">
        <v>0.05</v>
      </c>
      <c r="BD81" s="8">
        <v>8</v>
      </c>
      <c r="BE81" s="8">
        <v>0</v>
      </c>
      <c r="BF81" s="8" t="s">
        <v>48</v>
      </c>
      <c r="BG81" s="22" t="s">
        <v>251</v>
      </c>
      <c r="BH81" s="8">
        <v>1.1</v>
      </c>
      <c r="BI81" s="8"/>
      <c r="BK81">
        <f t="shared" si="57"/>
        <v>16.3</v>
      </c>
      <c r="BL81">
        <f t="shared" si="58"/>
        <v>5.15</v>
      </c>
      <c r="BM81">
        <f t="shared" si="58"/>
        <v>0.675</v>
      </c>
      <c r="BN81">
        <f t="shared" si="58"/>
        <v>0.675</v>
      </c>
      <c r="BO81">
        <f t="shared" si="58"/>
        <v>3.2750000000000004</v>
      </c>
      <c r="BP81">
        <f t="shared" si="58"/>
        <v>16.275</v>
      </c>
      <c r="BQ81">
        <f t="shared" si="58"/>
        <v>39.4</v>
      </c>
      <c r="BR81">
        <f t="shared" si="58"/>
        <v>51</v>
      </c>
      <c r="BS81">
        <f t="shared" si="58"/>
        <v>44.6</v>
      </c>
      <c r="BT81">
        <f t="shared" si="59"/>
        <v>31.150000000000002</v>
      </c>
      <c r="BV81" s="26">
        <f t="shared" si="60"/>
        <v>51</v>
      </c>
      <c r="BW81" s="26">
        <f t="shared" si="61"/>
        <v>0.675</v>
      </c>
      <c r="BX81" s="27">
        <f t="shared" si="62"/>
        <v>13.256250000000001</v>
      </c>
      <c r="BY81"/>
      <c r="BZ81">
        <f t="shared" si="63"/>
        <v>1</v>
      </c>
      <c r="CA81">
        <f t="shared" si="63"/>
        <v>0</v>
      </c>
      <c r="CB81">
        <f t="shared" si="63"/>
        <v>0</v>
      </c>
      <c r="CC81">
        <f t="shared" si="63"/>
        <v>0</v>
      </c>
      <c r="CD81">
        <f t="shared" si="63"/>
        <v>0</v>
      </c>
      <c r="CE81">
        <f t="shared" si="63"/>
        <v>1</v>
      </c>
      <c r="CF81">
        <f t="shared" si="63"/>
        <v>1</v>
      </c>
      <c r="CG81">
        <f t="shared" si="63"/>
        <v>1</v>
      </c>
      <c r="CH81">
        <f t="shared" si="63"/>
        <v>1</v>
      </c>
      <c r="CI81">
        <f t="shared" si="63"/>
        <v>1</v>
      </c>
      <c r="CJ81" s="8">
        <f t="shared" si="54"/>
        <v>6</v>
      </c>
      <c r="CK81" s="22" t="s">
        <v>252</v>
      </c>
      <c r="CL81" s="8" t="s">
        <v>184</v>
      </c>
      <c r="CN81" s="159">
        <v>1</v>
      </c>
      <c r="CO81" s="8">
        <v>0</v>
      </c>
      <c r="CP81" s="8">
        <v>0</v>
      </c>
      <c r="CQ81" s="8">
        <v>0</v>
      </c>
      <c r="CR81" s="8">
        <v>0</v>
      </c>
      <c r="CS81" s="158">
        <v>1</v>
      </c>
      <c r="CT81" s="158">
        <v>1</v>
      </c>
      <c r="CU81" s="158">
        <v>1</v>
      </c>
      <c r="CV81" s="158">
        <v>1</v>
      </c>
      <c r="CW81" s="159">
        <v>1</v>
      </c>
    </row>
    <row r="82" spans="1:101" ht="12.75">
      <c r="A82" s="8">
        <v>11</v>
      </c>
      <c r="B82" s="22" t="s">
        <v>249</v>
      </c>
      <c r="C82" s="22" t="s">
        <v>174</v>
      </c>
      <c r="D82" s="9" t="s">
        <v>254</v>
      </c>
      <c r="E82" s="8" t="s">
        <v>129</v>
      </c>
      <c r="F82" s="8">
        <v>14.6</v>
      </c>
      <c r="G82" s="8">
        <v>7.2</v>
      </c>
      <c r="H82" s="8">
        <v>36</v>
      </c>
      <c r="I82" s="8">
        <v>511</v>
      </c>
      <c r="J82" s="8">
        <v>72</v>
      </c>
      <c r="K82" s="8">
        <v>7.1</v>
      </c>
      <c r="L82" s="8">
        <v>3.7</v>
      </c>
      <c r="M82" s="42" t="s">
        <v>51</v>
      </c>
      <c r="O82" s="8">
        <v>7.1</v>
      </c>
      <c r="Q82" s="8">
        <v>10</v>
      </c>
      <c r="S82" s="8">
        <v>21</v>
      </c>
      <c r="U82" s="8">
        <v>14.2</v>
      </c>
      <c r="AC82" s="8">
        <v>237</v>
      </c>
      <c r="AD82" s="8">
        <v>134</v>
      </c>
      <c r="AE82" s="8">
        <v>55</v>
      </c>
      <c r="AF82" s="8">
        <v>12</v>
      </c>
      <c r="AG82" s="8">
        <v>60</v>
      </c>
      <c r="AH82" s="8">
        <v>195</v>
      </c>
      <c r="AI82" s="8">
        <v>145</v>
      </c>
      <c r="AJ82" s="8">
        <v>140</v>
      </c>
      <c r="AK82" s="8">
        <v>67</v>
      </c>
      <c r="AL82" s="8">
        <v>293</v>
      </c>
      <c r="AN82" s="8">
        <v>6.2</v>
      </c>
      <c r="AO82" s="8">
        <v>3.6</v>
      </c>
      <c r="AP82" s="8">
        <v>0</v>
      </c>
      <c r="AQ82" s="8">
        <v>0</v>
      </c>
      <c r="AR82" s="8">
        <v>0</v>
      </c>
      <c r="AS82" s="8">
        <v>1.8</v>
      </c>
      <c r="AT82" s="8">
        <v>1</v>
      </c>
      <c r="AU82" s="8">
        <v>3</v>
      </c>
      <c r="AV82" s="8">
        <v>0.3</v>
      </c>
      <c r="AW82" s="8">
        <v>7.1</v>
      </c>
      <c r="AY82" s="8">
        <v>0.24</v>
      </c>
      <c r="AZ82" s="8">
        <v>325.9</v>
      </c>
      <c r="BA82" s="8">
        <v>15.2</v>
      </c>
      <c r="BB82" s="8">
        <v>0</v>
      </c>
      <c r="BC82" s="8">
        <v>0.05</v>
      </c>
      <c r="BD82" s="8">
        <v>9</v>
      </c>
      <c r="BE82" s="8">
        <v>0</v>
      </c>
      <c r="BF82" s="8" t="s">
        <v>48</v>
      </c>
      <c r="BG82" s="22" t="s">
        <v>251</v>
      </c>
      <c r="BH82" s="8">
        <v>1.1</v>
      </c>
      <c r="BI82" s="8"/>
      <c r="BK82">
        <f t="shared" si="57"/>
        <v>5.775</v>
      </c>
      <c r="BL82">
        <f t="shared" si="58"/>
        <v>3.35</v>
      </c>
      <c r="BM82">
        <f t="shared" si="58"/>
        <v>0.9</v>
      </c>
      <c r="BN82">
        <f t="shared" si="58"/>
        <v>0</v>
      </c>
      <c r="BO82">
        <f t="shared" si="58"/>
        <v>0.45</v>
      </c>
      <c r="BP82">
        <f t="shared" si="58"/>
        <v>1.15</v>
      </c>
      <c r="BQ82">
        <f t="shared" si="58"/>
        <v>1.7</v>
      </c>
      <c r="BR82">
        <f t="shared" si="58"/>
        <v>1.825</v>
      </c>
      <c r="BS82">
        <f t="shared" si="58"/>
        <v>2.675</v>
      </c>
      <c r="BT82">
        <f t="shared" si="59"/>
        <v>5.175</v>
      </c>
      <c r="BV82" s="26">
        <f t="shared" si="60"/>
        <v>5.775</v>
      </c>
      <c r="BW82" s="26">
        <f t="shared" si="61"/>
        <v>0</v>
      </c>
      <c r="BX82" s="27">
        <f t="shared" si="62"/>
        <v>1.44375</v>
      </c>
      <c r="BY82"/>
      <c r="BZ82">
        <f t="shared" si="63"/>
        <v>1</v>
      </c>
      <c r="CA82">
        <f t="shared" si="63"/>
        <v>1</v>
      </c>
      <c r="CB82">
        <f t="shared" si="63"/>
        <v>0</v>
      </c>
      <c r="CC82">
        <f t="shared" si="63"/>
        <v>0</v>
      </c>
      <c r="CD82">
        <f t="shared" si="63"/>
        <v>0</v>
      </c>
      <c r="CE82">
        <f t="shared" si="63"/>
        <v>0</v>
      </c>
      <c r="CF82">
        <f t="shared" si="63"/>
        <v>1</v>
      </c>
      <c r="CG82">
        <f t="shared" si="63"/>
        <v>1</v>
      </c>
      <c r="CH82">
        <f t="shared" si="63"/>
        <v>1</v>
      </c>
      <c r="CI82">
        <f t="shared" si="63"/>
        <v>1</v>
      </c>
      <c r="CJ82" s="8">
        <f t="shared" si="54"/>
        <v>6</v>
      </c>
      <c r="CK82" s="22" t="s">
        <v>249</v>
      </c>
      <c r="CL82" s="8" t="s">
        <v>129</v>
      </c>
      <c r="CN82" s="53">
        <v>1</v>
      </c>
      <c r="CO82" s="8">
        <v>1</v>
      </c>
      <c r="CP82" s="8">
        <v>0</v>
      </c>
      <c r="CQ82" s="8">
        <v>0</v>
      </c>
      <c r="CR82" s="8">
        <v>0</v>
      </c>
      <c r="CS82" s="8">
        <v>0</v>
      </c>
      <c r="CT82" s="8">
        <v>1</v>
      </c>
      <c r="CU82" s="8">
        <v>1</v>
      </c>
      <c r="CV82" s="8">
        <v>1</v>
      </c>
      <c r="CW82" s="53">
        <v>1</v>
      </c>
    </row>
    <row r="83" spans="1:101" ht="12.75">
      <c r="A83" s="8">
        <v>11</v>
      </c>
      <c r="B83" s="22" t="s">
        <v>252</v>
      </c>
      <c r="C83" s="22" t="s">
        <v>181</v>
      </c>
      <c r="D83" s="9" t="s">
        <v>254</v>
      </c>
      <c r="E83" s="8" t="s">
        <v>186</v>
      </c>
      <c r="F83" s="8">
        <v>14.6</v>
      </c>
      <c r="G83" s="8">
        <v>7.2</v>
      </c>
      <c r="H83" s="8">
        <v>39</v>
      </c>
      <c r="I83" s="8">
        <v>1192</v>
      </c>
      <c r="J83" s="8">
        <v>51</v>
      </c>
      <c r="K83" s="8">
        <v>24.6</v>
      </c>
      <c r="L83" s="8">
        <v>7.4</v>
      </c>
      <c r="M83" s="42" t="s">
        <v>51</v>
      </c>
      <c r="N83" s="28">
        <f>(K83-K82)/K82</f>
        <v>2.4647887323943665</v>
      </c>
      <c r="O83" s="8">
        <v>54.7</v>
      </c>
      <c r="P83" s="28">
        <f>(O83-O82)/O82</f>
        <v>6.704225352112677</v>
      </c>
      <c r="Q83" s="8">
        <v>7</v>
      </c>
      <c r="R83" s="12">
        <v>3</v>
      </c>
      <c r="S83" s="8">
        <v>26.1</v>
      </c>
      <c r="T83" s="28">
        <f>(S83-S82)/S82</f>
        <v>0.24285714285714294</v>
      </c>
      <c r="U83" s="8">
        <v>20.7</v>
      </c>
      <c r="V83" s="28">
        <f>(U83-U82)/U82</f>
        <v>0.45774647887323944</v>
      </c>
      <c r="W83" s="40" t="s">
        <v>211</v>
      </c>
      <c r="X83" s="40" t="s">
        <v>211</v>
      </c>
      <c r="Y83" s="40" t="s">
        <v>211</v>
      </c>
      <c r="Z83" s="8">
        <v>0</v>
      </c>
      <c r="AC83" s="8">
        <v>108</v>
      </c>
      <c r="AD83" s="8">
        <v>48</v>
      </c>
      <c r="AE83" s="8">
        <v>51</v>
      </c>
      <c r="AF83" s="8">
        <v>20</v>
      </c>
      <c r="AG83" s="8">
        <v>89</v>
      </c>
      <c r="AH83" s="8">
        <v>269</v>
      </c>
      <c r="AI83" s="8">
        <v>715</v>
      </c>
      <c r="AJ83" s="8">
        <v>606</v>
      </c>
      <c r="AK83" s="8">
        <v>454</v>
      </c>
      <c r="AL83" s="8">
        <v>304</v>
      </c>
      <c r="AN83" s="8">
        <v>6.5</v>
      </c>
      <c r="AO83" s="8">
        <v>3.1</v>
      </c>
      <c r="AP83" s="8">
        <v>0.4</v>
      </c>
      <c r="AQ83" s="8">
        <v>0</v>
      </c>
      <c r="AR83" s="8">
        <v>0</v>
      </c>
      <c r="AS83" s="8">
        <v>18</v>
      </c>
      <c r="AT83" s="8">
        <v>54.7</v>
      </c>
      <c r="AU83" s="8">
        <v>49</v>
      </c>
      <c r="AV83" s="8">
        <v>35.7</v>
      </c>
      <c r="AW83" s="8">
        <v>16.6</v>
      </c>
      <c r="AY83" s="8">
        <v>0.6</v>
      </c>
      <c r="AZ83" s="8">
        <v>267.3</v>
      </c>
      <c r="BA83" s="8">
        <v>4.6</v>
      </c>
      <c r="BB83" s="8">
        <v>0</v>
      </c>
      <c r="BC83" s="8">
        <v>0.05</v>
      </c>
      <c r="BD83" s="8">
        <v>7</v>
      </c>
      <c r="BE83" s="8">
        <v>0</v>
      </c>
      <c r="BF83" s="8" t="s">
        <v>48</v>
      </c>
      <c r="BG83" s="22" t="s">
        <v>251</v>
      </c>
      <c r="BH83" s="8">
        <v>1.1</v>
      </c>
      <c r="BI83" s="8"/>
      <c r="BK83">
        <f t="shared" si="57"/>
        <v>8.175</v>
      </c>
      <c r="BL83">
        <f t="shared" si="58"/>
        <v>3.275</v>
      </c>
      <c r="BM83">
        <f t="shared" si="58"/>
        <v>0.9750000000000001</v>
      </c>
      <c r="BN83">
        <f t="shared" si="58"/>
        <v>0.1</v>
      </c>
      <c r="BO83">
        <f t="shared" si="58"/>
        <v>4.5</v>
      </c>
      <c r="BP83">
        <f t="shared" si="58"/>
        <v>22.675</v>
      </c>
      <c r="BQ83">
        <f t="shared" si="58"/>
        <v>44.1</v>
      </c>
      <c r="BR83">
        <f t="shared" si="58"/>
        <v>47.099999999999994</v>
      </c>
      <c r="BS83">
        <f t="shared" si="58"/>
        <v>34.25</v>
      </c>
      <c r="BT83">
        <f t="shared" si="59"/>
        <v>18.85</v>
      </c>
      <c r="BV83" s="26">
        <f t="shared" si="60"/>
        <v>47.099999999999994</v>
      </c>
      <c r="BW83" s="26">
        <f t="shared" si="61"/>
        <v>0.1</v>
      </c>
      <c r="BX83" s="27">
        <f t="shared" si="62"/>
        <v>11.849999999999998</v>
      </c>
      <c r="BY83"/>
      <c r="BZ83">
        <f t="shared" si="63"/>
        <v>0</v>
      </c>
      <c r="CA83">
        <f t="shared" si="63"/>
        <v>0</v>
      </c>
      <c r="CB83">
        <f t="shared" si="63"/>
        <v>0</v>
      </c>
      <c r="CC83">
        <f t="shared" si="63"/>
        <v>0</v>
      </c>
      <c r="CD83">
        <f t="shared" si="63"/>
        <v>0</v>
      </c>
      <c r="CE83">
        <f t="shared" si="63"/>
        <v>1</v>
      </c>
      <c r="CF83">
        <f t="shared" si="63"/>
        <v>1</v>
      </c>
      <c r="CG83">
        <f t="shared" si="63"/>
        <v>1</v>
      </c>
      <c r="CH83">
        <f t="shared" si="63"/>
        <v>1</v>
      </c>
      <c r="CI83">
        <f t="shared" si="63"/>
        <v>1</v>
      </c>
      <c r="CJ83" s="8">
        <f t="shared" si="54"/>
        <v>5</v>
      </c>
      <c r="CK83" s="22" t="s">
        <v>252</v>
      </c>
      <c r="CL83" s="8" t="s">
        <v>186</v>
      </c>
      <c r="CN83" s="53">
        <v>0</v>
      </c>
      <c r="CO83" s="8">
        <v>0</v>
      </c>
      <c r="CP83" s="8">
        <v>0</v>
      </c>
      <c r="CQ83" s="8">
        <v>0</v>
      </c>
      <c r="CR83" s="8">
        <v>0</v>
      </c>
      <c r="CS83" s="158">
        <v>1</v>
      </c>
      <c r="CT83" s="158">
        <v>1</v>
      </c>
      <c r="CU83" s="158">
        <v>1</v>
      </c>
      <c r="CV83" s="158">
        <v>1</v>
      </c>
      <c r="CW83" s="159">
        <v>1</v>
      </c>
    </row>
    <row r="84" spans="1:101" ht="12.75">
      <c r="A84" s="33"/>
      <c r="B84" s="34"/>
      <c r="C84" s="34"/>
      <c r="D84" s="35"/>
      <c r="E84" s="33"/>
      <c r="F84" s="36">
        <f>AVERAGE(F78:F79)</f>
        <v>27.2</v>
      </c>
      <c r="G84" s="33"/>
      <c r="H84" s="33"/>
      <c r="I84" s="33"/>
      <c r="J84" s="33"/>
      <c r="K84" s="33"/>
      <c r="L84" s="33"/>
      <c r="M84" s="33"/>
      <c r="N84" s="36"/>
      <c r="O84" s="33"/>
      <c r="P84" s="36"/>
      <c r="Q84" s="33"/>
      <c r="R84" s="36"/>
      <c r="S84" s="33"/>
      <c r="T84" s="37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8" t="s">
        <v>51</v>
      </c>
      <c r="CK84" s="34"/>
      <c r="CL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</row>
    <row r="85" spans="3:100" ht="12.75">
      <c r="C85" s="22"/>
      <c r="D85" s="9"/>
      <c r="BH85" s="8"/>
      <c r="BI85" s="8"/>
      <c r="CJ85" s="8" t="s">
        <v>51</v>
      </c>
      <c r="CO85" s="8"/>
      <c r="CP85" s="8"/>
      <c r="CQ85" s="8"/>
      <c r="CR85" s="8"/>
      <c r="CS85" s="8"/>
      <c r="CT85" s="8"/>
      <c r="CU85" s="8"/>
      <c r="CV85" s="8"/>
    </row>
    <row r="86" spans="1:101" ht="12.75">
      <c r="A86" s="8">
        <v>12</v>
      </c>
      <c r="B86" s="22" t="s">
        <v>255</v>
      </c>
      <c r="C86" s="22" t="s">
        <v>174</v>
      </c>
      <c r="D86" s="9" t="s">
        <v>254</v>
      </c>
      <c r="E86" s="8" t="s">
        <v>129</v>
      </c>
      <c r="F86" s="8">
        <v>13.1</v>
      </c>
      <c r="G86" s="8">
        <v>3</v>
      </c>
      <c r="H86" s="8">
        <v>36</v>
      </c>
      <c r="I86" s="8">
        <v>2143</v>
      </c>
      <c r="J86" s="8">
        <v>113</v>
      </c>
      <c r="K86" s="8">
        <v>28.4</v>
      </c>
      <c r="L86" s="8">
        <v>5.2</v>
      </c>
      <c r="M86" s="23">
        <f>(K86-F86)/F86</f>
        <v>1.16793893129771</v>
      </c>
      <c r="O86" s="8">
        <v>61.9</v>
      </c>
      <c r="Q86" s="8" t="s">
        <v>51</v>
      </c>
      <c r="S86" s="8">
        <v>4.2</v>
      </c>
      <c r="U86" s="8">
        <v>2.6</v>
      </c>
      <c r="AC86" s="8">
        <v>413</v>
      </c>
      <c r="AD86" s="8">
        <v>492</v>
      </c>
      <c r="AE86" s="8">
        <v>379</v>
      </c>
      <c r="AF86" s="8">
        <v>375</v>
      </c>
      <c r="AG86" s="8">
        <v>400</v>
      </c>
      <c r="AH86" s="8">
        <v>410</v>
      </c>
      <c r="AI86" s="8">
        <v>490</v>
      </c>
      <c r="AJ86" s="8">
        <v>511</v>
      </c>
      <c r="AK86" s="8">
        <v>441</v>
      </c>
      <c r="AL86" s="8">
        <v>333</v>
      </c>
      <c r="AN86" s="8">
        <v>27.8</v>
      </c>
      <c r="AO86" s="8">
        <v>49.2</v>
      </c>
      <c r="AP86" s="8">
        <v>30.4</v>
      </c>
      <c r="AQ86" s="8">
        <v>43.8</v>
      </c>
      <c r="AR86" s="8">
        <v>52</v>
      </c>
      <c r="AS86" s="8">
        <v>41</v>
      </c>
      <c r="AT86" s="8">
        <v>60.2</v>
      </c>
      <c r="AU86" s="8">
        <v>61.9</v>
      </c>
      <c r="AV86" s="8">
        <v>34.6</v>
      </c>
      <c r="AW86" s="8">
        <v>37.1</v>
      </c>
      <c r="AY86" s="8">
        <v>0.04</v>
      </c>
      <c r="AZ86" s="8">
        <v>266.1</v>
      </c>
      <c r="BA86" s="8">
        <v>49.7</v>
      </c>
      <c r="BB86" s="8">
        <v>0.04502</v>
      </c>
      <c r="BC86" s="8">
        <v>0.05</v>
      </c>
      <c r="BD86" s="8">
        <v>7</v>
      </c>
      <c r="BE86" s="8">
        <v>1</v>
      </c>
      <c r="BF86" s="8" t="s">
        <v>48</v>
      </c>
      <c r="BG86" s="8" t="s">
        <v>256</v>
      </c>
      <c r="BH86" s="8">
        <v>2.8</v>
      </c>
      <c r="BI86" s="8"/>
      <c r="BK86">
        <f aca="true" t="shared" si="64" ref="BK86:BK91">(AW86+2*AN86+AO86)/4</f>
        <v>35.475</v>
      </c>
      <c r="BL86">
        <f aca="true" t="shared" si="65" ref="BL86:BS91">(AN86+2*AO86+AP86)/4</f>
        <v>39.15</v>
      </c>
      <c r="BM86">
        <f t="shared" si="65"/>
        <v>38.45</v>
      </c>
      <c r="BN86">
        <f t="shared" si="65"/>
        <v>42.5</v>
      </c>
      <c r="BO86">
        <f t="shared" si="65"/>
        <v>47.2</v>
      </c>
      <c r="BP86">
        <f t="shared" si="65"/>
        <v>48.55</v>
      </c>
      <c r="BQ86">
        <f t="shared" si="65"/>
        <v>55.825</v>
      </c>
      <c r="BR86">
        <f t="shared" si="65"/>
        <v>54.65</v>
      </c>
      <c r="BS86">
        <f t="shared" si="65"/>
        <v>42.05</v>
      </c>
      <c r="BT86">
        <f aca="true" t="shared" si="66" ref="BT86:BT91">(AV86+2*AW86+AN86)/4</f>
        <v>34.150000000000006</v>
      </c>
      <c r="BV86" s="26">
        <f aca="true" t="shared" si="67" ref="BV86:BV91">MAX(BK86:BT86)</f>
        <v>55.825</v>
      </c>
      <c r="BW86" s="26">
        <f aca="true" t="shared" si="68" ref="BW86:BW91">MIN(BK86:BT86)</f>
        <v>34.150000000000006</v>
      </c>
      <c r="BX86" s="27">
        <f aca="true" t="shared" si="69" ref="BX86:BX91">(BV86-BW86)/4+BW86</f>
        <v>39.56875000000001</v>
      </c>
      <c r="BY86"/>
      <c r="BZ86">
        <f aca="true" t="shared" si="70" ref="BZ86:CI91">IF(BK86&gt;$BX86,1,0)</f>
        <v>0</v>
      </c>
      <c r="CA86">
        <f t="shared" si="70"/>
        <v>0</v>
      </c>
      <c r="CB86">
        <f t="shared" si="70"/>
        <v>0</v>
      </c>
      <c r="CC86">
        <f t="shared" si="70"/>
        <v>1</v>
      </c>
      <c r="CD86">
        <f t="shared" si="70"/>
        <v>1</v>
      </c>
      <c r="CE86">
        <f t="shared" si="70"/>
        <v>1</v>
      </c>
      <c r="CF86">
        <f t="shared" si="70"/>
        <v>1</v>
      </c>
      <c r="CG86">
        <f t="shared" si="70"/>
        <v>1</v>
      </c>
      <c r="CH86">
        <f t="shared" si="70"/>
        <v>1</v>
      </c>
      <c r="CI86">
        <f t="shared" si="70"/>
        <v>0</v>
      </c>
      <c r="CJ86" s="8">
        <f t="shared" si="54"/>
        <v>6</v>
      </c>
      <c r="CK86" s="22" t="s">
        <v>255</v>
      </c>
      <c r="CL86" s="8" t="s">
        <v>129</v>
      </c>
      <c r="CN86" s="53">
        <v>0</v>
      </c>
      <c r="CO86" s="8">
        <v>0</v>
      </c>
      <c r="CP86" s="8">
        <v>0</v>
      </c>
      <c r="CQ86" s="8">
        <v>1</v>
      </c>
      <c r="CR86" s="8">
        <v>1</v>
      </c>
      <c r="CS86" s="8">
        <v>1</v>
      </c>
      <c r="CT86" s="8">
        <v>1</v>
      </c>
      <c r="CU86" s="8">
        <v>1</v>
      </c>
      <c r="CV86" s="8">
        <v>1</v>
      </c>
      <c r="CW86" s="53">
        <v>0</v>
      </c>
    </row>
    <row r="87" spans="1:101" ht="12.75">
      <c r="A87" s="8">
        <v>12</v>
      </c>
      <c r="B87" s="22" t="s">
        <v>255</v>
      </c>
      <c r="C87" s="22" t="s">
        <v>174</v>
      </c>
      <c r="D87" s="9" t="s">
        <v>253</v>
      </c>
      <c r="E87" s="8" t="s">
        <v>129</v>
      </c>
      <c r="F87" s="8">
        <v>12.1</v>
      </c>
      <c r="G87" s="8">
        <v>2</v>
      </c>
      <c r="H87" s="8">
        <v>25</v>
      </c>
      <c r="I87" s="8">
        <v>1292</v>
      </c>
      <c r="J87" s="8">
        <v>79</v>
      </c>
      <c r="K87" s="8">
        <v>24.6</v>
      </c>
      <c r="L87" s="8">
        <v>6.2</v>
      </c>
      <c r="M87" s="23">
        <f>(K87-F87)/F87</f>
        <v>1.0330578512396695</v>
      </c>
      <c r="O87" s="8">
        <v>47.8</v>
      </c>
      <c r="Q87" s="8" t="s">
        <v>51</v>
      </c>
      <c r="S87" s="8">
        <v>4.1</v>
      </c>
      <c r="U87" s="8">
        <v>2.9</v>
      </c>
      <c r="AC87" s="8">
        <v>239</v>
      </c>
      <c r="AD87" s="8">
        <v>289</v>
      </c>
      <c r="AE87" s="8">
        <v>231</v>
      </c>
      <c r="AF87" s="8">
        <v>199</v>
      </c>
      <c r="AG87" s="8">
        <v>240</v>
      </c>
      <c r="AH87" s="8">
        <v>241</v>
      </c>
      <c r="AI87" s="8">
        <v>293</v>
      </c>
      <c r="AJ87" s="8">
        <v>303</v>
      </c>
      <c r="AK87" s="8">
        <v>266</v>
      </c>
      <c r="AL87" s="8">
        <v>213</v>
      </c>
      <c r="AN87" s="8">
        <v>23.7</v>
      </c>
      <c r="AO87" s="8">
        <v>36.9</v>
      </c>
      <c r="AP87" s="8">
        <v>36.7</v>
      </c>
      <c r="AQ87" s="8">
        <v>22.2</v>
      </c>
      <c r="AR87" s="8">
        <v>33.5</v>
      </c>
      <c r="AS87" s="8">
        <v>45.2</v>
      </c>
      <c r="AT87" s="8">
        <v>37.9</v>
      </c>
      <c r="AU87" s="8">
        <v>47.8</v>
      </c>
      <c r="AV87" s="8">
        <v>33.6</v>
      </c>
      <c r="AW87" s="8">
        <v>25.3</v>
      </c>
      <c r="AY87" s="8">
        <v>0.05</v>
      </c>
      <c r="AZ87" s="8">
        <v>275</v>
      </c>
      <c r="BA87" s="8">
        <v>57.3</v>
      </c>
      <c r="BB87" s="8">
        <v>0.07883</v>
      </c>
      <c r="BC87" s="8">
        <v>0.05</v>
      </c>
      <c r="BD87" s="8">
        <v>8</v>
      </c>
      <c r="BE87" s="8">
        <v>2</v>
      </c>
      <c r="BF87" s="8" t="s">
        <v>48</v>
      </c>
      <c r="BG87" s="8" t="s">
        <v>256</v>
      </c>
      <c r="BH87" s="8">
        <v>2.8</v>
      </c>
      <c r="BI87" s="8"/>
      <c r="BK87">
        <f t="shared" si="64"/>
        <v>27.4</v>
      </c>
      <c r="BL87">
        <f t="shared" si="65"/>
        <v>33.55</v>
      </c>
      <c r="BM87">
        <f t="shared" si="65"/>
        <v>33.125</v>
      </c>
      <c r="BN87">
        <f t="shared" si="65"/>
        <v>28.65</v>
      </c>
      <c r="BO87">
        <f t="shared" si="65"/>
        <v>33.6</v>
      </c>
      <c r="BP87">
        <f t="shared" si="65"/>
        <v>40.45</v>
      </c>
      <c r="BQ87">
        <f t="shared" si="65"/>
        <v>42.2</v>
      </c>
      <c r="BR87">
        <f t="shared" si="65"/>
        <v>41.775</v>
      </c>
      <c r="BS87">
        <f t="shared" si="65"/>
        <v>35.075</v>
      </c>
      <c r="BT87">
        <f t="shared" si="66"/>
        <v>26.975</v>
      </c>
      <c r="BV87" s="26">
        <f t="shared" si="67"/>
        <v>42.2</v>
      </c>
      <c r="BW87" s="26">
        <f t="shared" si="68"/>
        <v>26.975</v>
      </c>
      <c r="BX87" s="27">
        <f t="shared" si="69"/>
        <v>30.78125</v>
      </c>
      <c r="BY87"/>
      <c r="BZ87">
        <f t="shared" si="70"/>
        <v>0</v>
      </c>
      <c r="CA87">
        <f t="shared" si="70"/>
        <v>1</v>
      </c>
      <c r="CB87">
        <f t="shared" si="70"/>
        <v>1</v>
      </c>
      <c r="CC87">
        <f t="shared" si="70"/>
        <v>0</v>
      </c>
      <c r="CD87">
        <f t="shared" si="70"/>
        <v>1</v>
      </c>
      <c r="CE87">
        <f t="shared" si="70"/>
        <v>1</v>
      </c>
      <c r="CF87">
        <f t="shared" si="70"/>
        <v>1</v>
      </c>
      <c r="CG87">
        <f t="shared" si="70"/>
        <v>1</v>
      </c>
      <c r="CH87">
        <f t="shared" si="70"/>
        <v>1</v>
      </c>
      <c r="CI87">
        <f t="shared" si="70"/>
        <v>0</v>
      </c>
      <c r="CJ87" s="8">
        <f t="shared" si="54"/>
        <v>7</v>
      </c>
      <c r="CK87" s="22" t="s">
        <v>255</v>
      </c>
      <c r="CL87" s="8" t="s">
        <v>129</v>
      </c>
      <c r="CN87" s="53">
        <v>0</v>
      </c>
      <c r="CO87" s="8">
        <v>1</v>
      </c>
      <c r="CP87" s="8">
        <v>1</v>
      </c>
      <c r="CQ87" s="8">
        <v>0</v>
      </c>
      <c r="CR87" s="8">
        <v>1</v>
      </c>
      <c r="CS87" s="8">
        <v>1</v>
      </c>
      <c r="CT87" s="8">
        <v>1</v>
      </c>
      <c r="CU87" s="8">
        <v>1</v>
      </c>
      <c r="CV87" s="8">
        <v>1</v>
      </c>
      <c r="CW87" s="53">
        <v>0</v>
      </c>
    </row>
    <row r="88" spans="1:101" ht="12.75">
      <c r="A88" s="8">
        <v>12</v>
      </c>
      <c r="B88" s="22" t="s">
        <v>255</v>
      </c>
      <c r="C88" s="22" t="s">
        <v>174</v>
      </c>
      <c r="D88" s="9" t="s">
        <v>250</v>
      </c>
      <c r="E88" s="8" t="s">
        <v>129</v>
      </c>
      <c r="F88" s="8">
        <v>13.5</v>
      </c>
      <c r="G88" s="8">
        <v>3.5</v>
      </c>
      <c r="H88" s="8">
        <v>28</v>
      </c>
      <c r="I88" s="8">
        <v>1561</v>
      </c>
      <c r="J88" s="8">
        <v>86</v>
      </c>
      <c r="K88" s="8">
        <v>29.5</v>
      </c>
      <c r="L88" s="8">
        <v>7.3</v>
      </c>
      <c r="M88" s="23">
        <f>(K91-F91)/F91</f>
        <v>1.0076335877862597</v>
      </c>
      <c r="N88" s="28" t="s">
        <v>51</v>
      </c>
      <c r="O88" s="8">
        <v>71.4</v>
      </c>
      <c r="P88" s="28" t="s">
        <v>51</v>
      </c>
      <c r="Q88" s="8" t="s">
        <v>51</v>
      </c>
      <c r="S88" s="8">
        <v>3.3</v>
      </c>
      <c r="T88" s="28" t="s">
        <v>51</v>
      </c>
      <c r="U88" s="8">
        <v>2.2</v>
      </c>
      <c r="V88" s="28" t="s">
        <v>51</v>
      </c>
      <c r="AC88" s="8">
        <v>515</v>
      </c>
      <c r="AD88" s="8">
        <v>554</v>
      </c>
      <c r="AE88" s="8">
        <v>437</v>
      </c>
      <c r="AF88" s="8">
        <v>409</v>
      </c>
      <c r="AG88" s="8">
        <v>397</v>
      </c>
      <c r="AH88" s="8">
        <v>444</v>
      </c>
      <c r="AI88" s="8">
        <v>480</v>
      </c>
      <c r="AJ88" s="8">
        <v>537</v>
      </c>
      <c r="AK88" s="8">
        <v>446</v>
      </c>
      <c r="AL88" s="8">
        <v>474</v>
      </c>
      <c r="AN88" s="8">
        <v>30.7</v>
      </c>
      <c r="AO88" s="8">
        <v>43</v>
      </c>
      <c r="AP88" s="8">
        <v>34.3</v>
      </c>
      <c r="AQ88" s="8">
        <v>44.4</v>
      </c>
      <c r="AR88" s="8">
        <v>39.8</v>
      </c>
      <c r="AS88" s="8">
        <v>48.8</v>
      </c>
      <c r="AT88" s="8">
        <v>45.9</v>
      </c>
      <c r="AU88" s="8">
        <v>71.4</v>
      </c>
      <c r="AV88" s="8">
        <v>49.2</v>
      </c>
      <c r="AW88" s="8">
        <v>31.6</v>
      </c>
      <c r="AY88" s="8">
        <v>0.05</v>
      </c>
      <c r="AZ88" s="8">
        <v>334.8</v>
      </c>
      <c r="BA88" s="8">
        <v>44.4</v>
      </c>
      <c r="BB88" s="8">
        <v>0.02449</v>
      </c>
      <c r="BC88" s="8">
        <v>0.05</v>
      </c>
      <c r="BD88" s="8">
        <v>9</v>
      </c>
      <c r="BE88" s="8">
        <v>1</v>
      </c>
      <c r="BF88" s="8" t="s">
        <v>48</v>
      </c>
      <c r="BG88" s="8" t="s">
        <v>256</v>
      </c>
      <c r="BH88" s="8">
        <v>2.8</v>
      </c>
      <c r="BI88" s="8"/>
      <c r="BK88">
        <f t="shared" si="64"/>
        <v>34</v>
      </c>
      <c r="BL88">
        <f t="shared" si="65"/>
        <v>37.75</v>
      </c>
      <c r="BM88">
        <f t="shared" si="65"/>
        <v>39</v>
      </c>
      <c r="BN88">
        <f t="shared" si="65"/>
        <v>40.724999999999994</v>
      </c>
      <c r="BO88">
        <f t="shared" si="65"/>
        <v>43.2</v>
      </c>
      <c r="BP88">
        <f t="shared" si="65"/>
        <v>45.824999999999996</v>
      </c>
      <c r="BQ88">
        <f t="shared" si="65"/>
        <v>53</v>
      </c>
      <c r="BR88">
        <f t="shared" si="65"/>
        <v>59.47500000000001</v>
      </c>
      <c r="BS88">
        <f t="shared" si="65"/>
        <v>50.35</v>
      </c>
      <c r="BT88">
        <f t="shared" si="66"/>
        <v>35.775</v>
      </c>
      <c r="BV88" s="26">
        <f t="shared" si="67"/>
        <v>59.47500000000001</v>
      </c>
      <c r="BW88" s="26">
        <f t="shared" si="68"/>
        <v>34</v>
      </c>
      <c r="BX88" s="27">
        <f t="shared" si="69"/>
        <v>40.368750000000006</v>
      </c>
      <c r="BY88"/>
      <c r="BZ88">
        <f t="shared" si="70"/>
        <v>0</v>
      </c>
      <c r="CA88">
        <f t="shared" si="70"/>
        <v>0</v>
      </c>
      <c r="CB88">
        <f t="shared" si="70"/>
        <v>0</v>
      </c>
      <c r="CC88">
        <f t="shared" si="70"/>
        <v>1</v>
      </c>
      <c r="CD88">
        <f t="shared" si="70"/>
        <v>1</v>
      </c>
      <c r="CE88">
        <f t="shared" si="70"/>
        <v>1</v>
      </c>
      <c r="CF88">
        <f t="shared" si="70"/>
        <v>1</v>
      </c>
      <c r="CG88">
        <f t="shared" si="70"/>
        <v>1</v>
      </c>
      <c r="CH88">
        <f t="shared" si="70"/>
        <v>1</v>
      </c>
      <c r="CI88">
        <f t="shared" si="70"/>
        <v>0</v>
      </c>
      <c r="CJ88" s="8">
        <f t="shared" si="54"/>
        <v>6</v>
      </c>
      <c r="CK88" s="22" t="s">
        <v>255</v>
      </c>
      <c r="CL88" s="8" t="s">
        <v>129</v>
      </c>
      <c r="CN88" s="53">
        <v>0</v>
      </c>
      <c r="CO88" s="8">
        <v>0</v>
      </c>
      <c r="CP88" s="8">
        <v>0</v>
      </c>
      <c r="CQ88" s="8">
        <v>1</v>
      </c>
      <c r="CR88" s="8">
        <v>1</v>
      </c>
      <c r="CS88" s="8">
        <v>1</v>
      </c>
      <c r="CT88" s="8">
        <v>1</v>
      </c>
      <c r="CU88" s="8">
        <v>1</v>
      </c>
      <c r="CV88" s="8">
        <v>1</v>
      </c>
      <c r="CW88" s="53">
        <v>0</v>
      </c>
    </row>
    <row r="89" spans="1:101" ht="12.75">
      <c r="A89" s="8">
        <v>12</v>
      </c>
      <c r="B89" s="22" t="s">
        <v>257</v>
      </c>
      <c r="C89" s="22" t="s">
        <v>181</v>
      </c>
      <c r="D89" s="9" t="s">
        <v>250</v>
      </c>
      <c r="E89" s="8" t="s">
        <v>182</v>
      </c>
      <c r="F89" s="8">
        <v>13.5</v>
      </c>
      <c r="G89" s="8">
        <v>3.5</v>
      </c>
      <c r="H89" s="8">
        <v>28</v>
      </c>
      <c r="I89" s="8">
        <v>983</v>
      </c>
      <c r="J89" s="8">
        <v>79</v>
      </c>
      <c r="K89" s="8">
        <v>22.1</v>
      </c>
      <c r="L89" s="8">
        <v>4.8</v>
      </c>
      <c r="N89" s="28">
        <f>(K89-K88)/K88</f>
        <v>-0.2508474576271186</v>
      </c>
      <c r="O89" s="8">
        <v>31.7</v>
      </c>
      <c r="P89" s="28">
        <f>(O89-O88)/O88</f>
        <v>-0.5560224089635855</v>
      </c>
      <c r="Q89" s="8">
        <v>1</v>
      </c>
      <c r="S89" s="8">
        <v>11.2</v>
      </c>
      <c r="T89" s="28">
        <f>(S89-S88)/S88</f>
        <v>2.393939393939394</v>
      </c>
      <c r="U89" s="8">
        <v>9.1</v>
      </c>
      <c r="V89" s="28">
        <f>(U89-U88)/U88</f>
        <v>3.136363636363636</v>
      </c>
      <c r="W89" s="30" t="s">
        <v>183</v>
      </c>
      <c r="X89" s="30" t="s">
        <v>183</v>
      </c>
      <c r="Y89" s="38" t="s">
        <v>195</v>
      </c>
      <c r="Z89" s="8" t="s">
        <v>258</v>
      </c>
      <c r="AC89" s="8">
        <v>468</v>
      </c>
      <c r="AD89" s="8">
        <v>369</v>
      </c>
      <c r="AE89" s="8">
        <v>170</v>
      </c>
      <c r="AF89" s="8">
        <v>155</v>
      </c>
      <c r="AG89" s="8">
        <v>158</v>
      </c>
      <c r="AH89" s="8">
        <v>239</v>
      </c>
      <c r="AI89" s="8">
        <v>299</v>
      </c>
      <c r="AJ89" s="8">
        <v>290</v>
      </c>
      <c r="AK89" s="8">
        <v>290</v>
      </c>
      <c r="AL89" s="8">
        <v>352</v>
      </c>
      <c r="AN89" s="8">
        <v>31.7</v>
      </c>
      <c r="AO89" s="8">
        <v>26.5</v>
      </c>
      <c r="AP89" s="8">
        <v>13</v>
      </c>
      <c r="AQ89" s="8">
        <v>10.2</v>
      </c>
      <c r="AR89" s="8">
        <v>3.5</v>
      </c>
      <c r="AS89" s="8">
        <v>20.5</v>
      </c>
      <c r="AT89" s="8">
        <v>29.3</v>
      </c>
      <c r="AU89" s="8">
        <v>10.8</v>
      </c>
      <c r="AV89" s="8">
        <v>30.8</v>
      </c>
      <c r="AW89" s="8">
        <v>30</v>
      </c>
      <c r="AY89" s="8">
        <v>0.21</v>
      </c>
      <c r="AZ89" s="8">
        <v>340.1</v>
      </c>
      <c r="BA89" s="8">
        <v>11.6</v>
      </c>
      <c r="BB89" s="8">
        <v>0</v>
      </c>
      <c r="BC89" s="8">
        <v>0.05</v>
      </c>
      <c r="BD89" s="8">
        <v>9</v>
      </c>
      <c r="BE89" s="8">
        <v>0</v>
      </c>
      <c r="BF89" s="8" t="s">
        <v>48</v>
      </c>
      <c r="BG89" s="8" t="s">
        <v>256</v>
      </c>
      <c r="BH89" s="8">
        <v>2.8</v>
      </c>
      <c r="BI89" s="8"/>
      <c r="BK89">
        <f t="shared" si="64"/>
        <v>29.975</v>
      </c>
      <c r="BL89">
        <f t="shared" si="65"/>
        <v>24.425</v>
      </c>
      <c r="BM89">
        <f t="shared" si="65"/>
        <v>15.675</v>
      </c>
      <c r="BN89">
        <f t="shared" si="65"/>
        <v>9.225</v>
      </c>
      <c r="BO89">
        <f t="shared" si="65"/>
        <v>9.425</v>
      </c>
      <c r="BP89">
        <f t="shared" si="65"/>
        <v>18.45</v>
      </c>
      <c r="BQ89">
        <f t="shared" si="65"/>
        <v>22.474999999999998</v>
      </c>
      <c r="BR89">
        <f t="shared" si="65"/>
        <v>20.425</v>
      </c>
      <c r="BS89">
        <f t="shared" si="65"/>
        <v>25.6</v>
      </c>
      <c r="BT89">
        <f t="shared" si="66"/>
        <v>30.625</v>
      </c>
      <c r="BV89" s="26">
        <f t="shared" si="67"/>
        <v>30.625</v>
      </c>
      <c r="BW89" s="26">
        <f t="shared" si="68"/>
        <v>9.225</v>
      </c>
      <c r="BX89" s="27">
        <f t="shared" si="69"/>
        <v>14.575</v>
      </c>
      <c r="BY89"/>
      <c r="BZ89">
        <f t="shared" si="70"/>
        <v>1</v>
      </c>
      <c r="CA89">
        <f t="shared" si="70"/>
        <v>1</v>
      </c>
      <c r="CB89">
        <f t="shared" si="70"/>
        <v>1</v>
      </c>
      <c r="CC89">
        <f t="shared" si="70"/>
        <v>0</v>
      </c>
      <c r="CD89">
        <f t="shared" si="70"/>
        <v>0</v>
      </c>
      <c r="CE89">
        <f t="shared" si="70"/>
        <v>1</v>
      </c>
      <c r="CF89">
        <f t="shared" si="70"/>
        <v>1</v>
      </c>
      <c r="CG89">
        <f t="shared" si="70"/>
        <v>1</v>
      </c>
      <c r="CH89">
        <f t="shared" si="70"/>
        <v>1</v>
      </c>
      <c r="CI89">
        <f t="shared" si="70"/>
        <v>1</v>
      </c>
      <c r="CJ89" s="8">
        <f t="shared" si="54"/>
        <v>8</v>
      </c>
      <c r="CK89" s="22" t="s">
        <v>257</v>
      </c>
      <c r="CL89" s="8" t="s">
        <v>182</v>
      </c>
      <c r="CN89" s="159">
        <v>1</v>
      </c>
      <c r="CO89" s="158">
        <v>1</v>
      </c>
      <c r="CP89" s="158">
        <v>1</v>
      </c>
      <c r="CQ89" s="8">
        <v>0</v>
      </c>
      <c r="CR89" s="8">
        <v>0</v>
      </c>
      <c r="CS89" s="158">
        <v>1</v>
      </c>
      <c r="CT89" s="158">
        <v>1</v>
      </c>
      <c r="CU89" s="158">
        <v>1</v>
      </c>
      <c r="CV89" s="158">
        <v>1</v>
      </c>
      <c r="CW89" s="159">
        <v>1</v>
      </c>
    </row>
    <row r="90" spans="1:101" ht="12.75">
      <c r="A90" s="8">
        <v>12</v>
      </c>
      <c r="B90" s="22" t="s">
        <v>257</v>
      </c>
      <c r="C90" s="22" t="s">
        <v>181</v>
      </c>
      <c r="D90" s="9" t="s">
        <v>253</v>
      </c>
      <c r="E90" s="8" t="s">
        <v>184</v>
      </c>
      <c r="F90" s="8">
        <v>12.1</v>
      </c>
      <c r="G90" s="8">
        <v>2</v>
      </c>
      <c r="H90" s="8">
        <v>26</v>
      </c>
      <c r="I90" s="8">
        <v>688</v>
      </c>
      <c r="J90" s="8">
        <v>57</v>
      </c>
      <c r="K90" s="8">
        <v>20.6</v>
      </c>
      <c r="L90" s="8">
        <v>5.2</v>
      </c>
      <c r="N90" s="28">
        <f>(K90-K88)/K88</f>
        <v>-0.30169491525423725</v>
      </c>
      <c r="O90" s="8">
        <v>38</v>
      </c>
      <c r="P90" s="28">
        <f>(O90-O88)/O88</f>
        <v>-0.46778711484593843</v>
      </c>
      <c r="Q90" s="8">
        <v>10</v>
      </c>
      <c r="S90" s="8">
        <v>12.8</v>
      </c>
      <c r="T90" s="28">
        <f>(S90-S88)/S88</f>
        <v>2.878787878787879</v>
      </c>
      <c r="U90" s="8">
        <v>10.1</v>
      </c>
      <c r="V90" s="28">
        <f>(U90-U88)/U88</f>
        <v>3.5909090909090904</v>
      </c>
      <c r="W90" s="8" t="s">
        <v>198</v>
      </c>
      <c r="X90" s="8" t="s">
        <v>198</v>
      </c>
      <c r="Y90" s="8" t="s">
        <v>198</v>
      </c>
      <c r="Z90" s="8" t="s">
        <v>258</v>
      </c>
      <c r="AC90" s="8">
        <v>240</v>
      </c>
      <c r="AD90" s="8">
        <v>203</v>
      </c>
      <c r="AE90" s="8">
        <v>133</v>
      </c>
      <c r="AF90" s="8">
        <v>78</v>
      </c>
      <c r="AG90" s="8">
        <v>83</v>
      </c>
      <c r="AH90" s="8">
        <v>67</v>
      </c>
      <c r="AI90" s="8">
        <v>95</v>
      </c>
      <c r="AJ90" s="8">
        <v>126</v>
      </c>
      <c r="AK90" s="8">
        <v>153</v>
      </c>
      <c r="AL90" s="8">
        <v>175</v>
      </c>
      <c r="AN90" s="8">
        <v>33.7</v>
      </c>
      <c r="AO90" s="8">
        <v>35.2</v>
      </c>
      <c r="AP90" s="8">
        <v>35.1</v>
      </c>
      <c r="AQ90" s="8">
        <v>5.6</v>
      </c>
      <c r="AR90" s="8">
        <v>7</v>
      </c>
      <c r="AS90" s="8">
        <v>15.1</v>
      </c>
      <c r="AT90" s="8">
        <v>10.2</v>
      </c>
      <c r="AU90" s="8">
        <v>10.5</v>
      </c>
      <c r="AV90" s="8">
        <v>23.9</v>
      </c>
      <c r="AW90" s="8">
        <v>38</v>
      </c>
      <c r="AY90" s="8">
        <v>0.27</v>
      </c>
      <c r="AZ90" s="8">
        <v>7.8</v>
      </c>
      <c r="BA90" s="8">
        <v>10.9</v>
      </c>
      <c r="BB90" s="8">
        <v>0</v>
      </c>
      <c r="BC90" s="8">
        <v>0.05</v>
      </c>
      <c r="BD90" s="8">
        <v>0</v>
      </c>
      <c r="BE90" s="8">
        <v>0</v>
      </c>
      <c r="BF90" s="8" t="s">
        <v>48</v>
      </c>
      <c r="BG90" s="8" t="s">
        <v>256</v>
      </c>
      <c r="BH90" s="8">
        <v>2.8</v>
      </c>
      <c r="BI90" s="8"/>
      <c r="BK90">
        <f t="shared" si="64"/>
        <v>35.150000000000006</v>
      </c>
      <c r="BL90">
        <f t="shared" si="65"/>
        <v>34.800000000000004</v>
      </c>
      <c r="BM90">
        <f t="shared" si="65"/>
        <v>27.75</v>
      </c>
      <c r="BN90">
        <f t="shared" si="65"/>
        <v>13.325</v>
      </c>
      <c r="BO90">
        <f t="shared" si="65"/>
        <v>8.675</v>
      </c>
      <c r="BP90">
        <f t="shared" si="65"/>
        <v>11.850000000000001</v>
      </c>
      <c r="BQ90">
        <f t="shared" si="65"/>
        <v>11.5</v>
      </c>
      <c r="BR90">
        <f t="shared" si="65"/>
        <v>13.774999999999999</v>
      </c>
      <c r="BS90">
        <f t="shared" si="65"/>
        <v>24.075</v>
      </c>
      <c r="BT90">
        <f t="shared" si="66"/>
        <v>33.400000000000006</v>
      </c>
      <c r="BV90" s="26">
        <f t="shared" si="67"/>
        <v>35.150000000000006</v>
      </c>
      <c r="BW90" s="26">
        <f t="shared" si="68"/>
        <v>8.675</v>
      </c>
      <c r="BX90" s="27">
        <f t="shared" si="69"/>
        <v>15.293750000000003</v>
      </c>
      <c r="BY90"/>
      <c r="BZ90">
        <f t="shared" si="70"/>
        <v>1</v>
      </c>
      <c r="CA90">
        <f t="shared" si="70"/>
        <v>1</v>
      </c>
      <c r="CB90">
        <f t="shared" si="70"/>
        <v>1</v>
      </c>
      <c r="CC90">
        <f t="shared" si="70"/>
        <v>0</v>
      </c>
      <c r="CD90">
        <f t="shared" si="70"/>
        <v>0</v>
      </c>
      <c r="CE90">
        <f t="shared" si="70"/>
        <v>0</v>
      </c>
      <c r="CF90">
        <f t="shared" si="70"/>
        <v>0</v>
      </c>
      <c r="CG90">
        <f t="shared" si="70"/>
        <v>0</v>
      </c>
      <c r="CH90">
        <f t="shared" si="70"/>
        <v>1</v>
      </c>
      <c r="CI90">
        <f t="shared" si="70"/>
        <v>1</v>
      </c>
      <c r="CJ90" s="8">
        <f t="shared" si="54"/>
        <v>5</v>
      </c>
      <c r="CK90" s="22" t="s">
        <v>257</v>
      </c>
      <c r="CL90" s="8" t="s">
        <v>184</v>
      </c>
      <c r="CN90" s="159">
        <v>1</v>
      </c>
      <c r="CO90" s="158">
        <v>1</v>
      </c>
      <c r="CP90" s="158">
        <v>1</v>
      </c>
      <c r="CQ90" s="8">
        <v>0</v>
      </c>
      <c r="CR90" s="8">
        <v>0</v>
      </c>
      <c r="CS90" s="8">
        <v>0</v>
      </c>
      <c r="CT90" s="8">
        <v>0</v>
      </c>
      <c r="CU90" s="8">
        <v>0</v>
      </c>
      <c r="CV90" s="158">
        <v>1</v>
      </c>
      <c r="CW90" s="159">
        <v>1</v>
      </c>
    </row>
    <row r="91" spans="1:101" ht="12.75">
      <c r="A91" s="8">
        <v>12</v>
      </c>
      <c r="B91" s="22" t="s">
        <v>257</v>
      </c>
      <c r="C91" s="22" t="s">
        <v>181</v>
      </c>
      <c r="D91" s="9" t="s">
        <v>254</v>
      </c>
      <c r="E91" s="8" t="s">
        <v>186</v>
      </c>
      <c r="F91" s="8">
        <v>13.1</v>
      </c>
      <c r="G91" s="8">
        <v>3</v>
      </c>
      <c r="H91" s="8">
        <v>39</v>
      </c>
      <c r="I91" s="8">
        <v>1184</v>
      </c>
      <c r="J91" s="8">
        <v>73</v>
      </c>
      <c r="K91" s="8">
        <v>26.3</v>
      </c>
      <c r="L91" s="8">
        <v>5.8</v>
      </c>
      <c r="N91" s="28">
        <f>(K91-K88)/K88</f>
        <v>-0.10847457627118641</v>
      </c>
      <c r="O91" s="8">
        <v>67.7</v>
      </c>
      <c r="P91" s="28">
        <f>(O91-O88)/O88</f>
        <v>-0.051820728291316565</v>
      </c>
      <c r="Q91" s="8">
        <v>9</v>
      </c>
      <c r="S91" s="8">
        <v>14.8</v>
      </c>
      <c r="T91" s="28">
        <f>(S91-S88)/S88</f>
        <v>3.484848484848485</v>
      </c>
      <c r="U91" s="8">
        <v>12.2</v>
      </c>
      <c r="V91" s="28">
        <f>(U91-U88)/U88</f>
        <v>4.545454545454545</v>
      </c>
      <c r="W91" s="38" t="s">
        <v>218</v>
      </c>
      <c r="X91" s="38" t="s">
        <v>218</v>
      </c>
      <c r="Y91" s="39" t="s">
        <v>197</v>
      </c>
      <c r="Z91" s="8" t="s">
        <v>258</v>
      </c>
      <c r="AC91" s="8">
        <v>444</v>
      </c>
      <c r="AD91" s="8">
        <v>342</v>
      </c>
      <c r="AE91" s="8">
        <v>199</v>
      </c>
      <c r="AF91" s="8">
        <v>127</v>
      </c>
      <c r="AG91" s="8">
        <v>104</v>
      </c>
      <c r="AH91" s="8">
        <v>114</v>
      </c>
      <c r="AI91" s="8">
        <v>145</v>
      </c>
      <c r="AJ91" s="8">
        <v>204</v>
      </c>
      <c r="AK91" s="8">
        <v>282</v>
      </c>
      <c r="AL91" s="8">
        <v>336</v>
      </c>
      <c r="AN91" s="8">
        <v>57.2</v>
      </c>
      <c r="AO91" s="8">
        <v>53.5</v>
      </c>
      <c r="AP91" s="8">
        <v>17.7</v>
      </c>
      <c r="AQ91" s="8">
        <v>13.9</v>
      </c>
      <c r="AR91" s="8">
        <v>8.5</v>
      </c>
      <c r="AS91" s="8">
        <v>18.2</v>
      </c>
      <c r="AT91" s="8">
        <v>15.7</v>
      </c>
      <c r="AU91" s="8">
        <v>50.4</v>
      </c>
      <c r="AV91" s="8">
        <v>67.7</v>
      </c>
      <c r="AW91" s="8">
        <v>54.6</v>
      </c>
      <c r="AY91" s="8">
        <v>0.33</v>
      </c>
      <c r="AZ91" s="8">
        <v>3.7</v>
      </c>
      <c r="BA91" s="8">
        <v>6.9</v>
      </c>
      <c r="BB91" s="8">
        <v>0</v>
      </c>
      <c r="BC91" s="8">
        <v>0.05</v>
      </c>
      <c r="BD91" s="8">
        <v>0</v>
      </c>
      <c r="BE91" s="8">
        <v>0</v>
      </c>
      <c r="BF91" s="8" t="s">
        <v>48</v>
      </c>
      <c r="BG91" s="8" t="s">
        <v>256</v>
      </c>
      <c r="BH91" s="8">
        <v>2.8</v>
      </c>
      <c r="BI91" s="8"/>
      <c r="BK91">
        <f t="shared" si="64"/>
        <v>55.625</v>
      </c>
      <c r="BL91">
        <f t="shared" si="65"/>
        <v>45.474999999999994</v>
      </c>
      <c r="BM91">
        <f t="shared" si="65"/>
        <v>25.700000000000003</v>
      </c>
      <c r="BN91">
        <f t="shared" si="65"/>
        <v>13.5</v>
      </c>
      <c r="BO91">
        <f t="shared" si="65"/>
        <v>12.274999999999999</v>
      </c>
      <c r="BP91">
        <f t="shared" si="65"/>
        <v>15.149999999999999</v>
      </c>
      <c r="BQ91">
        <f t="shared" si="65"/>
        <v>25</v>
      </c>
      <c r="BR91">
        <f t="shared" si="65"/>
        <v>46.05</v>
      </c>
      <c r="BS91">
        <f t="shared" si="65"/>
        <v>60.1</v>
      </c>
      <c r="BT91">
        <f t="shared" si="66"/>
        <v>58.525000000000006</v>
      </c>
      <c r="BV91" s="26">
        <f t="shared" si="67"/>
        <v>60.1</v>
      </c>
      <c r="BW91" s="26">
        <f t="shared" si="68"/>
        <v>12.274999999999999</v>
      </c>
      <c r="BX91" s="27">
        <f t="shared" si="69"/>
        <v>24.23125</v>
      </c>
      <c r="BY91"/>
      <c r="BZ91">
        <f t="shared" si="70"/>
        <v>1</v>
      </c>
      <c r="CA91">
        <f t="shared" si="70"/>
        <v>1</v>
      </c>
      <c r="CB91">
        <f t="shared" si="70"/>
        <v>1</v>
      </c>
      <c r="CC91">
        <f t="shared" si="70"/>
        <v>0</v>
      </c>
      <c r="CD91">
        <f t="shared" si="70"/>
        <v>0</v>
      </c>
      <c r="CE91">
        <f t="shared" si="70"/>
        <v>0</v>
      </c>
      <c r="CF91">
        <f t="shared" si="70"/>
        <v>1</v>
      </c>
      <c r="CG91">
        <f t="shared" si="70"/>
        <v>1</v>
      </c>
      <c r="CH91">
        <f t="shared" si="70"/>
        <v>1</v>
      </c>
      <c r="CI91">
        <f t="shared" si="70"/>
        <v>1</v>
      </c>
      <c r="CJ91" s="8">
        <f t="shared" si="54"/>
        <v>7</v>
      </c>
      <c r="CK91" s="22" t="s">
        <v>257</v>
      </c>
      <c r="CL91" s="8" t="s">
        <v>186</v>
      </c>
      <c r="CN91" s="159">
        <v>1</v>
      </c>
      <c r="CO91" s="158">
        <v>1</v>
      </c>
      <c r="CP91" s="158">
        <v>1</v>
      </c>
      <c r="CQ91" s="8">
        <v>0</v>
      </c>
      <c r="CR91" s="8">
        <v>0</v>
      </c>
      <c r="CS91" s="8">
        <v>0</v>
      </c>
      <c r="CT91" s="158">
        <v>1</v>
      </c>
      <c r="CU91" s="158">
        <v>1</v>
      </c>
      <c r="CV91" s="158">
        <v>1</v>
      </c>
      <c r="CW91" s="159">
        <v>1</v>
      </c>
    </row>
    <row r="92" spans="1:101" ht="12.75">
      <c r="A92" s="33"/>
      <c r="B92" s="34"/>
      <c r="C92" s="34"/>
      <c r="D92" s="35"/>
      <c r="E92" s="33"/>
      <c r="F92" s="36">
        <f>AVERAGE(F86:F89)</f>
        <v>13.05</v>
      </c>
      <c r="G92" s="33"/>
      <c r="H92" s="33"/>
      <c r="I92" s="33"/>
      <c r="J92" s="33"/>
      <c r="K92" s="33"/>
      <c r="L92" s="33"/>
      <c r="M92" s="33"/>
      <c r="N92" s="36"/>
      <c r="O92" s="33"/>
      <c r="P92" s="36"/>
      <c r="Q92" s="33"/>
      <c r="R92" s="36"/>
      <c r="S92" s="33"/>
      <c r="T92" s="37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8" t="s">
        <v>51</v>
      </c>
      <c r="CK92" s="34"/>
      <c r="CL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</row>
    <row r="93" spans="3:100" ht="12.75">
      <c r="C93" s="22"/>
      <c r="D93" s="9"/>
      <c r="BH93" s="8"/>
      <c r="BI93" s="8"/>
      <c r="CJ93" s="8" t="s">
        <v>51</v>
      </c>
      <c r="CO93" s="8"/>
      <c r="CP93" s="8"/>
      <c r="CQ93" s="8"/>
      <c r="CR93" s="8"/>
      <c r="CS93" s="8"/>
      <c r="CT93" s="8"/>
      <c r="CU93" s="8"/>
      <c r="CV93" s="8"/>
    </row>
    <row r="94" spans="1:101" ht="12.75">
      <c r="A94" s="45">
        <v>13</v>
      </c>
      <c r="B94" s="22" t="s">
        <v>259</v>
      </c>
      <c r="C94" s="22" t="s">
        <v>174</v>
      </c>
      <c r="D94" s="9" t="s">
        <v>260</v>
      </c>
      <c r="E94" s="8" t="s">
        <v>129</v>
      </c>
      <c r="F94" s="8">
        <v>18.3</v>
      </c>
      <c r="G94" s="8">
        <v>4.9</v>
      </c>
      <c r="H94" s="8">
        <v>22</v>
      </c>
      <c r="I94" s="8">
        <v>388</v>
      </c>
      <c r="J94" s="8">
        <v>68</v>
      </c>
      <c r="K94" s="8">
        <v>9.1</v>
      </c>
      <c r="L94" s="8">
        <v>6.2</v>
      </c>
      <c r="M94" s="23">
        <f>(K94-F94)/F94</f>
        <v>-0.5027322404371585</v>
      </c>
      <c r="O94" s="8">
        <v>5.7</v>
      </c>
      <c r="Q94" s="8">
        <v>6</v>
      </c>
      <c r="S94" s="8">
        <v>12.1</v>
      </c>
      <c r="U94" s="8">
        <v>8.1</v>
      </c>
      <c r="AC94" s="8">
        <v>70</v>
      </c>
      <c r="AD94" s="8">
        <v>45</v>
      </c>
      <c r="AE94" s="8">
        <v>28</v>
      </c>
      <c r="AF94" s="8">
        <v>56</v>
      </c>
      <c r="AG94" s="8">
        <v>83</v>
      </c>
      <c r="AH94" s="8">
        <v>102</v>
      </c>
      <c r="AI94" s="8">
        <v>80</v>
      </c>
      <c r="AJ94" s="8">
        <v>119</v>
      </c>
      <c r="AK94" s="8">
        <v>84</v>
      </c>
      <c r="AL94" s="8">
        <v>86</v>
      </c>
      <c r="AN94" s="8">
        <v>5.7</v>
      </c>
      <c r="AO94" s="8">
        <v>1.1</v>
      </c>
      <c r="AP94" s="8">
        <v>0.7</v>
      </c>
      <c r="AQ94" s="8">
        <v>1.5</v>
      </c>
      <c r="AR94" s="8">
        <v>2.8</v>
      </c>
      <c r="AS94" s="8">
        <v>5.7</v>
      </c>
      <c r="AT94" s="8">
        <v>3.7</v>
      </c>
      <c r="AU94" s="8">
        <v>5.2</v>
      </c>
      <c r="AV94" s="8">
        <v>3.9</v>
      </c>
      <c r="AW94" s="8">
        <v>3.8</v>
      </c>
      <c r="AY94" s="8">
        <v>0.21</v>
      </c>
      <c r="AZ94" s="8">
        <v>262.2</v>
      </c>
      <c r="BA94" s="8">
        <v>19.4</v>
      </c>
      <c r="BB94" s="8">
        <v>0</v>
      </c>
      <c r="BC94" s="8">
        <v>0.05</v>
      </c>
      <c r="BD94" s="8">
        <v>7</v>
      </c>
      <c r="BE94" s="8">
        <v>1</v>
      </c>
      <c r="BF94" s="8" t="s">
        <v>48</v>
      </c>
      <c r="BG94" s="22" t="s">
        <v>251</v>
      </c>
      <c r="BH94" s="8">
        <v>1.15</v>
      </c>
      <c r="BI94" s="8"/>
      <c r="BK94">
        <f>(AW94+2*AN94+AO94)/4</f>
        <v>4.075</v>
      </c>
      <c r="BL94">
        <f aca="true" t="shared" si="71" ref="BL94:BS97">(AN94+2*AO94+AP94)/4</f>
        <v>2.15</v>
      </c>
      <c r="BM94">
        <f t="shared" si="71"/>
        <v>1</v>
      </c>
      <c r="BN94">
        <f t="shared" si="71"/>
        <v>1.625</v>
      </c>
      <c r="BO94">
        <f t="shared" si="71"/>
        <v>3.2</v>
      </c>
      <c r="BP94">
        <f t="shared" si="71"/>
        <v>4.475</v>
      </c>
      <c r="BQ94">
        <f t="shared" si="71"/>
        <v>4.575</v>
      </c>
      <c r="BR94">
        <f t="shared" si="71"/>
        <v>4.5</v>
      </c>
      <c r="BS94">
        <f t="shared" si="71"/>
        <v>4.2</v>
      </c>
      <c r="BT94">
        <f>(AV94+2*AW94+AN94)/4</f>
        <v>4.3</v>
      </c>
      <c r="BV94" s="26">
        <f>MAX(BK94:BT94)</f>
        <v>4.575</v>
      </c>
      <c r="BW94" s="26">
        <f>MIN(BK94:BT94)</f>
        <v>1</v>
      </c>
      <c r="BX94" s="27">
        <f>(BV94-BW94)/4+BW94</f>
        <v>1.89375</v>
      </c>
      <c r="BY94"/>
      <c r="BZ94">
        <f aca="true" t="shared" si="72" ref="BZ94:CI97">IF(BK94&gt;$BX94,1,0)</f>
        <v>1</v>
      </c>
      <c r="CA94">
        <f t="shared" si="72"/>
        <v>1</v>
      </c>
      <c r="CB94">
        <f t="shared" si="72"/>
        <v>0</v>
      </c>
      <c r="CC94">
        <f t="shared" si="72"/>
        <v>0</v>
      </c>
      <c r="CD94">
        <f t="shared" si="72"/>
        <v>1</v>
      </c>
      <c r="CE94">
        <f t="shared" si="72"/>
        <v>1</v>
      </c>
      <c r="CF94">
        <f t="shared" si="72"/>
        <v>1</v>
      </c>
      <c r="CG94">
        <f t="shared" si="72"/>
        <v>1</v>
      </c>
      <c r="CH94">
        <f t="shared" si="72"/>
        <v>1</v>
      </c>
      <c r="CI94">
        <f t="shared" si="72"/>
        <v>1</v>
      </c>
      <c r="CJ94" s="8">
        <f t="shared" si="54"/>
        <v>8</v>
      </c>
      <c r="CK94" s="22" t="s">
        <v>259</v>
      </c>
      <c r="CL94" s="8" t="s">
        <v>129</v>
      </c>
      <c r="CM94" s="63" t="s">
        <v>259</v>
      </c>
      <c r="CN94" s="53">
        <v>1</v>
      </c>
      <c r="CO94" s="8">
        <v>1</v>
      </c>
      <c r="CP94" s="8">
        <v>0</v>
      </c>
      <c r="CQ94" s="8">
        <v>0</v>
      </c>
      <c r="CR94" s="8">
        <v>1</v>
      </c>
      <c r="CS94" s="8">
        <v>1</v>
      </c>
      <c r="CT94" s="8">
        <v>1</v>
      </c>
      <c r="CU94" s="8">
        <v>1</v>
      </c>
      <c r="CV94" s="8">
        <v>1</v>
      </c>
      <c r="CW94" s="53">
        <v>1</v>
      </c>
    </row>
    <row r="95" spans="1:101" ht="12.75">
      <c r="A95" s="45">
        <v>13</v>
      </c>
      <c r="B95" s="22" t="s">
        <v>261</v>
      </c>
      <c r="C95" s="22" t="s">
        <v>174</v>
      </c>
      <c r="D95" s="9" t="s">
        <v>262</v>
      </c>
      <c r="E95" s="8" t="s">
        <v>129</v>
      </c>
      <c r="F95" s="8">
        <v>0</v>
      </c>
      <c r="G95" s="8">
        <v>0</v>
      </c>
      <c r="H95" s="8">
        <v>24</v>
      </c>
      <c r="I95" s="8">
        <v>521</v>
      </c>
      <c r="J95" s="8">
        <v>75</v>
      </c>
      <c r="K95" s="8">
        <v>11.1</v>
      </c>
      <c r="L95" s="8">
        <v>4.7</v>
      </c>
      <c r="M95" s="42" t="s">
        <v>51</v>
      </c>
      <c r="O95" s="8">
        <v>10</v>
      </c>
      <c r="Q95" s="8">
        <v>1</v>
      </c>
      <c r="S95" s="8">
        <v>10.5</v>
      </c>
      <c r="U95" s="8">
        <v>7.2</v>
      </c>
      <c r="AC95" s="8">
        <v>135</v>
      </c>
      <c r="AD95" s="8">
        <v>92</v>
      </c>
      <c r="AE95" s="8">
        <v>43</v>
      </c>
      <c r="AF95" s="8">
        <v>40</v>
      </c>
      <c r="AG95" s="8">
        <v>100</v>
      </c>
      <c r="AH95" s="8">
        <v>128</v>
      </c>
      <c r="AI95" s="8">
        <v>120</v>
      </c>
      <c r="AJ95" s="8">
        <v>149</v>
      </c>
      <c r="AK95" s="8">
        <v>94</v>
      </c>
      <c r="AL95" s="8">
        <v>140</v>
      </c>
      <c r="AN95" s="8">
        <v>10</v>
      </c>
      <c r="AO95" s="8">
        <v>1.2</v>
      </c>
      <c r="AP95" s="8">
        <v>0.5</v>
      </c>
      <c r="AQ95" s="8">
        <v>0.2</v>
      </c>
      <c r="AR95" s="8">
        <v>3.9</v>
      </c>
      <c r="AS95" s="8">
        <v>6.5</v>
      </c>
      <c r="AT95" s="8">
        <v>3.7</v>
      </c>
      <c r="AU95" s="8">
        <v>8.7</v>
      </c>
      <c r="AV95" s="8">
        <v>2.8</v>
      </c>
      <c r="AW95" s="8">
        <v>9.3</v>
      </c>
      <c r="AY95" s="8">
        <v>0.18</v>
      </c>
      <c r="AZ95" s="8">
        <v>288.7</v>
      </c>
      <c r="BA95" s="8">
        <v>17.8</v>
      </c>
      <c r="BB95" s="8">
        <v>0</v>
      </c>
      <c r="BC95" s="8">
        <v>0.05</v>
      </c>
      <c r="BD95" s="8">
        <v>8</v>
      </c>
      <c r="BE95" s="8">
        <v>0</v>
      </c>
      <c r="BF95" s="8" t="s">
        <v>48</v>
      </c>
      <c r="BG95" s="22" t="s">
        <v>251</v>
      </c>
      <c r="BH95" s="8">
        <v>1.15</v>
      </c>
      <c r="BI95" s="8"/>
      <c r="BK95">
        <f>(AW95+2*AN95+AO95)/4</f>
        <v>7.625</v>
      </c>
      <c r="BL95">
        <f t="shared" si="71"/>
        <v>3.225</v>
      </c>
      <c r="BM95">
        <f t="shared" si="71"/>
        <v>0.6000000000000001</v>
      </c>
      <c r="BN95">
        <f t="shared" si="71"/>
        <v>1.2</v>
      </c>
      <c r="BO95">
        <f t="shared" si="71"/>
        <v>3.625</v>
      </c>
      <c r="BP95">
        <f t="shared" si="71"/>
        <v>5.1499999999999995</v>
      </c>
      <c r="BQ95">
        <f t="shared" si="71"/>
        <v>5.65</v>
      </c>
      <c r="BR95">
        <f t="shared" si="71"/>
        <v>5.975</v>
      </c>
      <c r="BS95">
        <f t="shared" si="71"/>
        <v>5.9</v>
      </c>
      <c r="BT95">
        <f>(AV95+2*AW95+AN95)/4</f>
        <v>7.8500000000000005</v>
      </c>
      <c r="BV95" s="26">
        <f>MAX(BK95:BT95)</f>
        <v>7.8500000000000005</v>
      </c>
      <c r="BW95" s="26">
        <f>MIN(BK95:BT95)</f>
        <v>0.6000000000000001</v>
      </c>
      <c r="BX95" s="27">
        <f>(BV95-BW95)/4+BW95</f>
        <v>2.4125</v>
      </c>
      <c r="BY95"/>
      <c r="BZ95">
        <f t="shared" si="72"/>
        <v>1</v>
      </c>
      <c r="CA95">
        <f t="shared" si="72"/>
        <v>1</v>
      </c>
      <c r="CB95">
        <f t="shared" si="72"/>
        <v>0</v>
      </c>
      <c r="CC95">
        <f t="shared" si="72"/>
        <v>0</v>
      </c>
      <c r="CD95">
        <f t="shared" si="72"/>
        <v>1</v>
      </c>
      <c r="CE95">
        <f t="shared" si="72"/>
        <v>1</v>
      </c>
      <c r="CF95">
        <f t="shared" si="72"/>
        <v>1</v>
      </c>
      <c r="CG95">
        <f t="shared" si="72"/>
        <v>1</v>
      </c>
      <c r="CH95">
        <f t="shared" si="72"/>
        <v>1</v>
      </c>
      <c r="CI95">
        <f t="shared" si="72"/>
        <v>1</v>
      </c>
      <c r="CJ95" s="8">
        <f t="shared" si="54"/>
        <v>8</v>
      </c>
      <c r="CK95" s="22" t="s">
        <v>261</v>
      </c>
      <c r="CL95" s="8" t="s">
        <v>129</v>
      </c>
      <c r="CN95" s="53">
        <v>1</v>
      </c>
      <c r="CO95" s="8">
        <v>1</v>
      </c>
      <c r="CP95" s="8">
        <v>0</v>
      </c>
      <c r="CQ95" s="8">
        <v>0</v>
      </c>
      <c r="CR95" s="8">
        <v>1</v>
      </c>
      <c r="CS95" s="8">
        <v>1</v>
      </c>
      <c r="CT95" s="8">
        <v>1</v>
      </c>
      <c r="CU95" s="8">
        <v>1</v>
      </c>
      <c r="CV95" s="8">
        <v>1</v>
      </c>
      <c r="CW95" s="53">
        <v>1</v>
      </c>
    </row>
    <row r="96" spans="1:101" ht="12.75">
      <c r="A96" s="45">
        <v>13</v>
      </c>
      <c r="B96" s="22" t="s">
        <v>263</v>
      </c>
      <c r="C96" s="22" t="s">
        <v>181</v>
      </c>
      <c r="D96" s="9" t="s">
        <v>262</v>
      </c>
      <c r="E96" s="8" t="s">
        <v>182</v>
      </c>
      <c r="F96" s="8">
        <v>0</v>
      </c>
      <c r="G96" s="8">
        <v>0</v>
      </c>
      <c r="H96" s="8">
        <v>25</v>
      </c>
      <c r="I96" s="8">
        <v>767</v>
      </c>
      <c r="J96" s="8">
        <v>68</v>
      </c>
      <c r="K96" s="8">
        <v>21</v>
      </c>
      <c r="L96" s="8">
        <v>4.2</v>
      </c>
      <c r="N96" s="28">
        <f>(K96-K95)/K95</f>
        <v>0.891891891891892</v>
      </c>
      <c r="O96" s="8">
        <v>31.3</v>
      </c>
      <c r="P96" s="28">
        <f>(O96-O95)/O95</f>
        <v>2.13</v>
      </c>
      <c r="Q96" s="8">
        <v>10</v>
      </c>
      <c r="R96" s="28" t="s">
        <v>51</v>
      </c>
      <c r="S96" s="8">
        <v>15.4</v>
      </c>
      <c r="T96" s="28">
        <f>(S96-S95)/S95</f>
        <v>0.4666666666666667</v>
      </c>
      <c r="U96" s="8">
        <v>13</v>
      </c>
      <c r="V96" s="28">
        <f>(U96-U95)/U95</f>
        <v>0.8055555555555555</v>
      </c>
      <c r="W96" s="38" t="s">
        <v>195</v>
      </c>
      <c r="X96" s="38" t="s">
        <v>195</v>
      </c>
      <c r="Y96" s="38" t="s">
        <v>195</v>
      </c>
      <c r="Z96" s="8" t="s">
        <v>73</v>
      </c>
      <c r="AC96" s="8">
        <v>207</v>
      </c>
      <c r="AD96" s="8">
        <v>100</v>
      </c>
      <c r="AE96" s="8">
        <v>19</v>
      </c>
      <c r="AF96" s="8">
        <v>19</v>
      </c>
      <c r="AG96" s="8">
        <v>100</v>
      </c>
      <c r="AH96" s="8">
        <v>146</v>
      </c>
      <c r="AI96" s="8">
        <v>200</v>
      </c>
      <c r="AJ96" s="8">
        <v>213</v>
      </c>
      <c r="AK96" s="8">
        <v>226</v>
      </c>
      <c r="AL96" s="8">
        <v>246</v>
      </c>
      <c r="AN96" s="8">
        <v>24.1</v>
      </c>
      <c r="AO96" s="8">
        <v>5.4</v>
      </c>
      <c r="AP96" s="8">
        <v>0.2</v>
      </c>
      <c r="AQ96" s="8">
        <v>0.3</v>
      </c>
      <c r="AR96" s="8">
        <v>1.9</v>
      </c>
      <c r="AS96" s="8">
        <v>9.6</v>
      </c>
      <c r="AT96" s="8">
        <v>21.2</v>
      </c>
      <c r="AU96" s="8">
        <v>17</v>
      </c>
      <c r="AV96" s="8">
        <v>29.9</v>
      </c>
      <c r="AW96" s="8">
        <v>31.3</v>
      </c>
      <c r="AY96" s="8">
        <v>0.37</v>
      </c>
      <c r="AZ96" s="8">
        <v>298.6</v>
      </c>
      <c r="BA96" s="8">
        <v>7.5</v>
      </c>
      <c r="BB96" s="8">
        <v>0</v>
      </c>
      <c r="BC96" s="8">
        <v>0.05</v>
      </c>
      <c r="BD96" s="8">
        <v>8</v>
      </c>
      <c r="BE96" s="8">
        <v>0</v>
      </c>
      <c r="BF96" s="8" t="s">
        <v>48</v>
      </c>
      <c r="BG96" s="22" t="s">
        <v>251</v>
      </c>
      <c r="BH96" s="8">
        <v>1.15</v>
      </c>
      <c r="BI96" s="8"/>
      <c r="BK96">
        <f>(AW96+2*AN96+AO96)/4</f>
        <v>21.225</v>
      </c>
      <c r="BL96">
        <f t="shared" si="71"/>
        <v>8.775000000000002</v>
      </c>
      <c r="BM96">
        <f t="shared" si="71"/>
        <v>1.5250000000000001</v>
      </c>
      <c r="BN96">
        <f t="shared" si="71"/>
        <v>0.675</v>
      </c>
      <c r="BO96">
        <f t="shared" si="71"/>
        <v>3.425</v>
      </c>
      <c r="BP96">
        <f t="shared" si="71"/>
        <v>10.575</v>
      </c>
      <c r="BQ96">
        <f t="shared" si="71"/>
        <v>17.25</v>
      </c>
      <c r="BR96">
        <f t="shared" si="71"/>
        <v>21.275</v>
      </c>
      <c r="BS96">
        <f t="shared" si="71"/>
        <v>27.025</v>
      </c>
      <c r="BT96">
        <f>(AV96+2*AW96+AN96)/4</f>
        <v>29.15</v>
      </c>
      <c r="BV96" s="26">
        <f>MAX(BK96:BT96)</f>
        <v>29.15</v>
      </c>
      <c r="BW96" s="26">
        <f>MIN(BK96:BT96)</f>
        <v>0.675</v>
      </c>
      <c r="BX96" s="27">
        <f>(BV96-BW96)/4+BW96</f>
        <v>7.793749999999999</v>
      </c>
      <c r="BY96"/>
      <c r="BZ96">
        <f t="shared" si="72"/>
        <v>1</v>
      </c>
      <c r="CA96">
        <f t="shared" si="72"/>
        <v>1</v>
      </c>
      <c r="CB96">
        <f t="shared" si="72"/>
        <v>0</v>
      </c>
      <c r="CC96">
        <f t="shared" si="72"/>
        <v>0</v>
      </c>
      <c r="CD96">
        <f t="shared" si="72"/>
        <v>0</v>
      </c>
      <c r="CE96">
        <f t="shared" si="72"/>
        <v>1</v>
      </c>
      <c r="CF96">
        <f t="shared" si="72"/>
        <v>1</v>
      </c>
      <c r="CG96">
        <f t="shared" si="72"/>
        <v>1</v>
      </c>
      <c r="CH96">
        <f t="shared" si="72"/>
        <v>1</v>
      </c>
      <c r="CI96">
        <f t="shared" si="72"/>
        <v>1</v>
      </c>
      <c r="CJ96" s="8">
        <f t="shared" si="54"/>
        <v>7</v>
      </c>
      <c r="CK96" s="22" t="s">
        <v>263</v>
      </c>
      <c r="CL96" s="8" t="s">
        <v>182</v>
      </c>
      <c r="CN96" s="159">
        <v>1</v>
      </c>
      <c r="CO96" s="158">
        <v>1</v>
      </c>
      <c r="CP96" s="8">
        <v>0</v>
      </c>
      <c r="CQ96" s="8">
        <v>0</v>
      </c>
      <c r="CR96" s="8">
        <v>0</v>
      </c>
      <c r="CS96" s="158">
        <v>1</v>
      </c>
      <c r="CT96" s="158">
        <v>1</v>
      </c>
      <c r="CU96" s="158">
        <v>1</v>
      </c>
      <c r="CV96" s="158">
        <v>1</v>
      </c>
      <c r="CW96" s="159">
        <v>1</v>
      </c>
    </row>
    <row r="97" spans="1:101" ht="12.75">
      <c r="A97" s="45">
        <v>13</v>
      </c>
      <c r="B97" s="22" t="s">
        <v>264</v>
      </c>
      <c r="C97" s="22" t="s">
        <v>181</v>
      </c>
      <c r="D97" s="9" t="s">
        <v>260</v>
      </c>
      <c r="E97" s="8" t="s">
        <v>186</v>
      </c>
      <c r="F97" s="8">
        <v>18.3</v>
      </c>
      <c r="G97" s="8">
        <v>4.9</v>
      </c>
      <c r="H97" s="8">
        <v>23</v>
      </c>
      <c r="I97" s="8">
        <v>948</v>
      </c>
      <c r="J97" s="8">
        <v>62</v>
      </c>
      <c r="K97" s="8">
        <v>24.6</v>
      </c>
      <c r="L97" s="8">
        <v>7.9</v>
      </c>
      <c r="N97" s="28">
        <f>(K97-K95)/K95</f>
        <v>1.2162162162162165</v>
      </c>
      <c r="O97" s="8">
        <v>62.1</v>
      </c>
      <c r="P97" s="28">
        <f>(O97-O95)/O95</f>
        <v>5.21</v>
      </c>
      <c r="Q97" s="8">
        <v>8</v>
      </c>
      <c r="R97" s="28" t="s">
        <v>51</v>
      </c>
      <c r="S97" s="8">
        <v>21.6</v>
      </c>
      <c r="T97" s="28">
        <f>(S97-S95)/S95</f>
        <v>1.0571428571428574</v>
      </c>
      <c r="U97" s="8">
        <v>19.9</v>
      </c>
      <c r="V97" s="28">
        <f>(U97-U95)/U95</f>
        <v>1.7638888888888888</v>
      </c>
      <c r="W97" s="39" t="s">
        <v>197</v>
      </c>
      <c r="X97" s="39" t="s">
        <v>197</v>
      </c>
      <c r="Y97" s="39" t="s">
        <v>197</v>
      </c>
      <c r="Z97" s="8">
        <v>0</v>
      </c>
      <c r="AC97" s="8">
        <v>89</v>
      </c>
      <c r="AD97" s="8">
        <v>51</v>
      </c>
      <c r="AE97" s="8">
        <v>25</v>
      </c>
      <c r="AF97" s="8">
        <v>39</v>
      </c>
      <c r="AG97" s="8">
        <v>76</v>
      </c>
      <c r="AH97" s="8">
        <v>99</v>
      </c>
      <c r="AI97" s="8">
        <v>277</v>
      </c>
      <c r="AJ97" s="8">
        <v>428</v>
      </c>
      <c r="AK97" s="8">
        <v>415</v>
      </c>
      <c r="AL97" s="8">
        <v>368</v>
      </c>
      <c r="AN97" s="8">
        <v>9.4</v>
      </c>
      <c r="AO97" s="8">
        <v>1.8</v>
      </c>
      <c r="AP97" s="8">
        <v>0.4</v>
      </c>
      <c r="AQ97" s="8">
        <v>3</v>
      </c>
      <c r="AR97" s="8">
        <v>8.5</v>
      </c>
      <c r="AS97" s="8">
        <v>11.5</v>
      </c>
      <c r="AT97" s="8">
        <v>42.6</v>
      </c>
      <c r="AU97" s="8">
        <v>62.1</v>
      </c>
      <c r="AV97" s="8">
        <v>57.7</v>
      </c>
      <c r="AW97" s="8">
        <v>47.5</v>
      </c>
      <c r="AY97" s="8">
        <v>0.57</v>
      </c>
      <c r="AZ97" s="8">
        <v>289.9</v>
      </c>
      <c r="BA97" s="8">
        <v>4.2</v>
      </c>
      <c r="BB97" s="8">
        <v>0</v>
      </c>
      <c r="BC97" s="8">
        <v>0.05</v>
      </c>
      <c r="BD97" s="8">
        <v>8</v>
      </c>
      <c r="BE97" s="8">
        <v>0</v>
      </c>
      <c r="BF97" s="8" t="s">
        <v>48</v>
      </c>
      <c r="BG97" s="22" t="s">
        <v>251</v>
      </c>
      <c r="BH97" s="8">
        <v>1.15</v>
      </c>
      <c r="BI97" s="8"/>
      <c r="BK97">
        <f>(AW97+2*AN97+AO97)/4</f>
        <v>17.025</v>
      </c>
      <c r="BL97">
        <f t="shared" si="71"/>
        <v>3.35</v>
      </c>
      <c r="BM97">
        <f t="shared" si="71"/>
        <v>1.4</v>
      </c>
      <c r="BN97">
        <f t="shared" si="71"/>
        <v>3.725</v>
      </c>
      <c r="BO97">
        <f t="shared" si="71"/>
        <v>7.875</v>
      </c>
      <c r="BP97">
        <f t="shared" si="71"/>
        <v>18.525</v>
      </c>
      <c r="BQ97">
        <f t="shared" si="71"/>
        <v>39.7</v>
      </c>
      <c r="BR97">
        <f t="shared" si="71"/>
        <v>56.125</v>
      </c>
      <c r="BS97">
        <f t="shared" si="71"/>
        <v>56.25</v>
      </c>
      <c r="BT97">
        <f>(AV97+2*AW97+AN97)/4</f>
        <v>40.525</v>
      </c>
      <c r="BV97" s="26">
        <f>MAX(BK97:BT97)</f>
        <v>56.25</v>
      </c>
      <c r="BW97" s="26">
        <f>MIN(BK97:BT97)</f>
        <v>1.4</v>
      </c>
      <c r="BX97" s="27">
        <f>(BV97-BW97)/4+BW97</f>
        <v>15.1125</v>
      </c>
      <c r="BY97"/>
      <c r="BZ97">
        <f t="shared" si="72"/>
        <v>1</v>
      </c>
      <c r="CA97">
        <f t="shared" si="72"/>
        <v>0</v>
      </c>
      <c r="CB97">
        <f t="shared" si="72"/>
        <v>0</v>
      </c>
      <c r="CC97">
        <f t="shared" si="72"/>
        <v>0</v>
      </c>
      <c r="CD97">
        <f t="shared" si="72"/>
        <v>0</v>
      </c>
      <c r="CE97">
        <f t="shared" si="72"/>
        <v>1</v>
      </c>
      <c r="CF97">
        <f t="shared" si="72"/>
        <v>1</v>
      </c>
      <c r="CG97">
        <f t="shared" si="72"/>
        <v>1</v>
      </c>
      <c r="CH97">
        <f t="shared" si="72"/>
        <v>1</v>
      </c>
      <c r="CI97">
        <f t="shared" si="72"/>
        <v>1</v>
      </c>
      <c r="CJ97" s="8">
        <f t="shared" si="54"/>
        <v>6</v>
      </c>
      <c r="CK97" s="22" t="s">
        <v>264</v>
      </c>
      <c r="CL97" s="8" t="s">
        <v>186</v>
      </c>
      <c r="CN97" s="159">
        <v>1</v>
      </c>
      <c r="CO97" s="8">
        <v>0</v>
      </c>
      <c r="CP97" s="8">
        <v>0</v>
      </c>
      <c r="CQ97" s="8">
        <v>0</v>
      </c>
      <c r="CR97" s="8">
        <v>0</v>
      </c>
      <c r="CS97" s="158">
        <v>1</v>
      </c>
      <c r="CT97" s="158">
        <v>1</v>
      </c>
      <c r="CU97" s="158">
        <v>1</v>
      </c>
      <c r="CV97" s="158">
        <v>1</v>
      </c>
      <c r="CW97" s="159">
        <v>1</v>
      </c>
    </row>
    <row r="98" spans="1:101" ht="12.75">
      <c r="A98" s="33"/>
      <c r="B98" s="34"/>
      <c r="C98" s="34"/>
      <c r="D98" s="35"/>
      <c r="E98" s="33"/>
      <c r="F98" s="36" t="s">
        <v>51</v>
      </c>
      <c r="G98" s="33"/>
      <c r="H98" s="33"/>
      <c r="I98" s="33"/>
      <c r="J98" s="33"/>
      <c r="K98" s="33"/>
      <c r="L98" s="33"/>
      <c r="M98" s="33"/>
      <c r="N98" s="36"/>
      <c r="O98" s="33"/>
      <c r="P98" s="36"/>
      <c r="Q98" s="33"/>
      <c r="R98" s="36"/>
      <c r="S98" s="33"/>
      <c r="T98" s="37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8" t="s">
        <v>51</v>
      </c>
      <c r="CK98" s="34"/>
      <c r="CL98" s="33"/>
      <c r="CM98" s="5"/>
      <c r="CN98" s="33"/>
      <c r="CO98" s="33"/>
      <c r="CP98" s="33"/>
      <c r="CQ98" s="33"/>
      <c r="CR98" s="33"/>
      <c r="CS98" s="33"/>
      <c r="CT98" s="33"/>
      <c r="CU98" s="33"/>
      <c r="CV98" s="33"/>
      <c r="CW98" s="33"/>
    </row>
    <row r="99" spans="3:100" ht="12.75">
      <c r="C99" s="22"/>
      <c r="D99" s="9"/>
      <c r="BH99" s="8"/>
      <c r="BI99" s="8"/>
      <c r="CJ99" s="8" t="s">
        <v>51</v>
      </c>
      <c r="CM99" s="5"/>
      <c r="CO99" s="8"/>
      <c r="CP99" s="8"/>
      <c r="CQ99" s="8"/>
      <c r="CR99" s="8"/>
      <c r="CS99" s="8"/>
      <c r="CT99" s="8"/>
      <c r="CU99" s="8"/>
      <c r="CV99" s="8"/>
    </row>
    <row r="100" spans="1:101" ht="12.75">
      <c r="A100" s="8">
        <v>14</v>
      </c>
      <c r="B100" s="22" t="s">
        <v>265</v>
      </c>
      <c r="C100" s="22" t="s">
        <v>174</v>
      </c>
      <c r="D100" s="9" t="s">
        <v>262</v>
      </c>
      <c r="E100" s="8" t="s">
        <v>129</v>
      </c>
      <c r="F100" s="8">
        <v>0</v>
      </c>
      <c r="G100" s="8">
        <v>0</v>
      </c>
      <c r="H100" s="8">
        <v>24</v>
      </c>
      <c r="I100" s="8">
        <v>319</v>
      </c>
      <c r="J100" s="8">
        <v>75</v>
      </c>
      <c r="K100" s="8">
        <v>6.8</v>
      </c>
      <c r="L100" s="8">
        <v>4.2</v>
      </c>
      <c r="O100" s="8">
        <v>7</v>
      </c>
      <c r="Q100" s="8">
        <v>1</v>
      </c>
      <c r="S100" s="8">
        <v>19.4</v>
      </c>
      <c r="T100" s="12"/>
      <c r="U100" s="8">
        <v>13.7</v>
      </c>
      <c r="V100" s="12"/>
      <c r="AC100" s="8">
        <v>84</v>
      </c>
      <c r="AD100" s="8">
        <v>133</v>
      </c>
      <c r="AE100" s="8">
        <v>103</v>
      </c>
      <c r="AF100" s="8">
        <v>56</v>
      </c>
      <c r="AG100" s="8">
        <v>37</v>
      </c>
      <c r="AH100" s="8">
        <v>53</v>
      </c>
      <c r="AI100" s="8">
        <v>86</v>
      </c>
      <c r="AJ100" s="8">
        <v>32</v>
      </c>
      <c r="AK100" s="8">
        <v>8</v>
      </c>
      <c r="AL100" s="8">
        <v>52</v>
      </c>
      <c r="AN100" s="8">
        <v>7</v>
      </c>
      <c r="AO100" s="8">
        <v>3.6</v>
      </c>
      <c r="AP100" s="8">
        <v>1.6</v>
      </c>
      <c r="AQ100" s="8">
        <v>0.5</v>
      </c>
      <c r="AR100" s="8">
        <v>0</v>
      </c>
      <c r="AS100" s="8">
        <v>0.3</v>
      </c>
      <c r="AT100" s="8">
        <v>1.8</v>
      </c>
      <c r="AU100" s="8">
        <v>0.3</v>
      </c>
      <c r="AV100" s="8">
        <v>0</v>
      </c>
      <c r="AW100" s="8">
        <v>0.4</v>
      </c>
      <c r="AY100" s="8">
        <v>0.26</v>
      </c>
      <c r="AZ100" s="8">
        <v>71</v>
      </c>
      <c r="BA100" s="8">
        <v>14.9</v>
      </c>
      <c r="BB100" s="8">
        <v>0</v>
      </c>
      <c r="BC100" s="8">
        <v>0.05</v>
      </c>
      <c r="BD100" s="8">
        <v>2</v>
      </c>
      <c r="BE100" s="8">
        <v>0</v>
      </c>
      <c r="BF100" s="8" t="s">
        <v>48</v>
      </c>
      <c r="BG100" s="8" t="s">
        <v>60</v>
      </c>
      <c r="BH100" s="41">
        <v>3</v>
      </c>
      <c r="BI100" s="8"/>
      <c r="BK100">
        <f>(AW100+2*AN100+AO100)/4</f>
        <v>4.5</v>
      </c>
      <c r="BL100">
        <f aca="true" t="shared" si="73" ref="BL100:BS103">(AN100+2*AO100+AP100)/4</f>
        <v>3.9499999999999997</v>
      </c>
      <c r="BM100">
        <f t="shared" si="73"/>
        <v>1.8250000000000002</v>
      </c>
      <c r="BN100">
        <f t="shared" si="73"/>
        <v>0.65</v>
      </c>
      <c r="BO100">
        <f t="shared" si="73"/>
        <v>0.2</v>
      </c>
      <c r="BP100">
        <f t="shared" si="73"/>
        <v>0.6</v>
      </c>
      <c r="BQ100">
        <f t="shared" si="73"/>
        <v>1.05</v>
      </c>
      <c r="BR100">
        <f t="shared" si="73"/>
        <v>0.6</v>
      </c>
      <c r="BS100">
        <f t="shared" si="73"/>
        <v>0.175</v>
      </c>
      <c r="BT100">
        <f>(AV100+2*AW100+AN100)/4</f>
        <v>1.95</v>
      </c>
      <c r="BV100" s="26">
        <f>MAX(BK100:BT100)</f>
        <v>4.5</v>
      </c>
      <c r="BW100" s="26">
        <f>MIN(BK100:BT100)</f>
        <v>0.175</v>
      </c>
      <c r="BX100" s="27">
        <f>(BV100-BW100)/4+BW100</f>
        <v>1.25625</v>
      </c>
      <c r="BY100"/>
      <c r="BZ100">
        <f aca="true" t="shared" si="74" ref="BZ100:CI103">IF(BK100&gt;$BX100,1,0)</f>
        <v>1</v>
      </c>
      <c r="CA100">
        <f t="shared" si="74"/>
        <v>1</v>
      </c>
      <c r="CB100">
        <f t="shared" si="74"/>
        <v>1</v>
      </c>
      <c r="CC100">
        <f t="shared" si="74"/>
        <v>0</v>
      </c>
      <c r="CD100">
        <f t="shared" si="74"/>
        <v>0</v>
      </c>
      <c r="CE100">
        <f t="shared" si="74"/>
        <v>0</v>
      </c>
      <c r="CF100">
        <f t="shared" si="74"/>
        <v>0</v>
      </c>
      <c r="CG100">
        <f t="shared" si="74"/>
        <v>0</v>
      </c>
      <c r="CH100">
        <f t="shared" si="74"/>
        <v>0</v>
      </c>
      <c r="CI100">
        <f t="shared" si="74"/>
        <v>1</v>
      </c>
      <c r="CJ100" s="8">
        <f t="shared" si="54"/>
        <v>4</v>
      </c>
      <c r="CK100" s="22" t="s">
        <v>265</v>
      </c>
      <c r="CL100" s="8" t="s">
        <v>129</v>
      </c>
      <c r="CN100" s="53">
        <v>1</v>
      </c>
      <c r="CO100" s="8">
        <v>1</v>
      </c>
      <c r="CP100" s="8">
        <v>1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53">
        <v>1</v>
      </c>
    </row>
    <row r="101" spans="1:101" ht="12.75">
      <c r="A101" s="8">
        <v>14</v>
      </c>
      <c r="B101" s="22" t="s">
        <v>266</v>
      </c>
      <c r="C101" s="22" t="s">
        <v>181</v>
      </c>
      <c r="D101" s="9" t="s">
        <v>262</v>
      </c>
      <c r="E101" s="8" t="s">
        <v>182</v>
      </c>
      <c r="F101" s="8">
        <v>0</v>
      </c>
      <c r="G101" s="8">
        <v>0</v>
      </c>
      <c r="H101" s="8">
        <v>25</v>
      </c>
      <c r="I101" s="8">
        <v>394</v>
      </c>
      <c r="J101" s="8">
        <v>68</v>
      </c>
      <c r="K101" s="8">
        <v>10.5</v>
      </c>
      <c r="L101" s="8">
        <v>5.6</v>
      </c>
      <c r="N101" s="28">
        <f>(K101-K100)/K100</f>
        <v>0.5441176470588236</v>
      </c>
      <c r="O101" s="8">
        <v>10.5</v>
      </c>
      <c r="P101" s="28">
        <f>(O101-O100)/O100</f>
        <v>0.5</v>
      </c>
      <c r="Q101" s="8">
        <v>1</v>
      </c>
      <c r="R101" s="12">
        <v>0</v>
      </c>
      <c r="S101" s="8">
        <v>8.2</v>
      </c>
      <c r="T101" s="28">
        <f>(S101-S100)/S100</f>
        <v>-0.577319587628866</v>
      </c>
      <c r="U101" s="8">
        <v>6.2</v>
      </c>
      <c r="V101" s="28">
        <f>(U101-U100)/U100</f>
        <v>-0.5474452554744526</v>
      </c>
      <c r="W101" s="38" t="s">
        <v>195</v>
      </c>
      <c r="X101" s="38" t="s">
        <v>195</v>
      </c>
      <c r="Y101" s="30" t="s">
        <v>183</v>
      </c>
      <c r="Z101" s="8">
        <v>0</v>
      </c>
      <c r="AC101" s="8">
        <v>100</v>
      </c>
      <c r="AD101" s="8">
        <v>107</v>
      </c>
      <c r="AE101" s="8">
        <v>100</v>
      </c>
      <c r="AF101" s="8">
        <v>67</v>
      </c>
      <c r="AG101" s="8">
        <v>57</v>
      </c>
      <c r="AH101" s="8">
        <v>69</v>
      </c>
      <c r="AI101" s="8">
        <v>83</v>
      </c>
      <c r="AJ101" s="8">
        <v>45</v>
      </c>
      <c r="AK101" s="8">
        <v>53</v>
      </c>
      <c r="AL101" s="8">
        <v>77</v>
      </c>
      <c r="AN101" s="8">
        <v>10.5</v>
      </c>
      <c r="AO101" s="8">
        <v>4.6</v>
      </c>
      <c r="AP101" s="8">
        <v>3.3</v>
      </c>
      <c r="AQ101" s="8">
        <v>0.4</v>
      </c>
      <c r="AR101" s="8">
        <v>0.4</v>
      </c>
      <c r="AS101" s="8">
        <v>0</v>
      </c>
      <c r="AT101" s="8">
        <v>1.5</v>
      </c>
      <c r="AU101" s="8">
        <v>0.6</v>
      </c>
      <c r="AV101" s="8">
        <v>0.8</v>
      </c>
      <c r="AW101" s="8">
        <v>1.8</v>
      </c>
      <c r="AY101" s="8">
        <v>0.15</v>
      </c>
      <c r="AZ101" s="8">
        <v>59</v>
      </c>
      <c r="BA101" s="8">
        <v>27.1</v>
      </c>
      <c r="BB101" s="8">
        <v>0.00034</v>
      </c>
      <c r="BC101" s="8">
        <v>0.05</v>
      </c>
      <c r="BD101" s="8">
        <v>2</v>
      </c>
      <c r="BE101" s="8">
        <v>1</v>
      </c>
      <c r="BF101" s="8" t="s">
        <v>48</v>
      </c>
      <c r="BG101" s="8" t="s">
        <v>60</v>
      </c>
      <c r="BH101" s="41">
        <v>3</v>
      </c>
      <c r="BI101" s="8"/>
      <c r="BK101">
        <f>(AW101+2*AN101+AO101)/4</f>
        <v>6.85</v>
      </c>
      <c r="BL101">
        <f t="shared" si="73"/>
        <v>5.75</v>
      </c>
      <c r="BM101">
        <f t="shared" si="73"/>
        <v>2.9</v>
      </c>
      <c r="BN101">
        <f t="shared" si="73"/>
        <v>1.125</v>
      </c>
      <c r="BO101">
        <f t="shared" si="73"/>
        <v>0.30000000000000004</v>
      </c>
      <c r="BP101">
        <f t="shared" si="73"/>
        <v>0.475</v>
      </c>
      <c r="BQ101">
        <f t="shared" si="73"/>
        <v>0.9</v>
      </c>
      <c r="BR101">
        <f t="shared" si="73"/>
        <v>0.875</v>
      </c>
      <c r="BS101">
        <f t="shared" si="73"/>
        <v>1</v>
      </c>
      <c r="BT101">
        <f>(AV101+2*AW101+AN101)/4</f>
        <v>3.725</v>
      </c>
      <c r="BV101" s="26">
        <f>MAX(BK101:BT101)</f>
        <v>6.85</v>
      </c>
      <c r="BW101" s="26">
        <f>MIN(BK101:BT101)</f>
        <v>0.30000000000000004</v>
      </c>
      <c r="BX101" s="27">
        <f>(BV101-BW101)/4+BW101</f>
        <v>1.9375</v>
      </c>
      <c r="BY101"/>
      <c r="BZ101">
        <f t="shared" si="74"/>
        <v>1</v>
      </c>
      <c r="CA101">
        <f t="shared" si="74"/>
        <v>1</v>
      </c>
      <c r="CB101">
        <f t="shared" si="74"/>
        <v>1</v>
      </c>
      <c r="CC101">
        <f t="shared" si="74"/>
        <v>0</v>
      </c>
      <c r="CD101">
        <f t="shared" si="74"/>
        <v>0</v>
      </c>
      <c r="CE101">
        <f t="shared" si="74"/>
        <v>0</v>
      </c>
      <c r="CF101">
        <f t="shared" si="74"/>
        <v>0</v>
      </c>
      <c r="CG101">
        <f t="shared" si="74"/>
        <v>0</v>
      </c>
      <c r="CH101">
        <f t="shared" si="74"/>
        <v>0</v>
      </c>
      <c r="CI101">
        <f t="shared" si="74"/>
        <v>1</v>
      </c>
      <c r="CJ101" s="8">
        <f t="shared" si="54"/>
        <v>4</v>
      </c>
      <c r="CK101" s="22" t="s">
        <v>266</v>
      </c>
      <c r="CL101" s="8" t="s">
        <v>182</v>
      </c>
      <c r="CN101" s="159">
        <v>1</v>
      </c>
      <c r="CO101" s="158">
        <v>1</v>
      </c>
      <c r="CP101" s="158">
        <v>1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159">
        <v>1</v>
      </c>
    </row>
    <row r="102" spans="1:101" ht="12.75">
      <c r="A102" s="8">
        <v>14</v>
      </c>
      <c r="B102" s="22" t="s">
        <v>267</v>
      </c>
      <c r="C102" s="22" t="s">
        <v>174</v>
      </c>
      <c r="D102" s="9" t="s">
        <v>260</v>
      </c>
      <c r="E102" s="8" t="s">
        <v>129</v>
      </c>
      <c r="F102" s="8">
        <v>11.7</v>
      </c>
      <c r="G102" s="8">
        <v>4.9</v>
      </c>
      <c r="H102" s="8">
        <v>22</v>
      </c>
      <c r="I102" s="8">
        <v>421</v>
      </c>
      <c r="J102" s="8">
        <v>69</v>
      </c>
      <c r="K102" s="8">
        <v>10</v>
      </c>
      <c r="L102" s="8">
        <v>6.9</v>
      </c>
      <c r="O102" s="8">
        <v>9.4</v>
      </c>
      <c r="Q102" s="8">
        <v>1</v>
      </c>
      <c r="S102" s="8">
        <v>10.9</v>
      </c>
      <c r="U102" s="8">
        <v>7.4</v>
      </c>
      <c r="AC102" s="8">
        <v>85</v>
      </c>
      <c r="AD102" s="8">
        <v>132</v>
      </c>
      <c r="AE102" s="8">
        <v>122</v>
      </c>
      <c r="AF102" s="8">
        <v>76</v>
      </c>
      <c r="AG102" s="8">
        <v>75</v>
      </c>
      <c r="AH102" s="8">
        <v>84</v>
      </c>
      <c r="AI102" s="8">
        <v>101</v>
      </c>
      <c r="AJ102" s="8">
        <v>49</v>
      </c>
      <c r="AK102" s="8">
        <v>39</v>
      </c>
      <c r="AL102" s="8">
        <v>90</v>
      </c>
      <c r="AN102" s="8">
        <v>9.4</v>
      </c>
      <c r="AO102" s="8">
        <v>7.7</v>
      </c>
      <c r="AP102" s="8">
        <v>5.7</v>
      </c>
      <c r="AQ102" s="8">
        <v>1.7</v>
      </c>
      <c r="AR102" s="8">
        <v>2.1</v>
      </c>
      <c r="AS102" s="8">
        <v>3.4</v>
      </c>
      <c r="AT102" s="8">
        <v>7</v>
      </c>
      <c r="AU102" s="8">
        <v>0.4</v>
      </c>
      <c r="AV102" s="8">
        <v>0.7</v>
      </c>
      <c r="AW102" s="8">
        <v>2.7</v>
      </c>
      <c r="AY102" s="8">
        <v>0.15</v>
      </c>
      <c r="AZ102" s="8">
        <v>83.5</v>
      </c>
      <c r="BA102" s="8">
        <v>24.8</v>
      </c>
      <c r="BB102" s="8">
        <v>7E-05</v>
      </c>
      <c r="BC102" s="8">
        <v>0.05</v>
      </c>
      <c r="BD102" s="8">
        <v>2</v>
      </c>
      <c r="BE102" s="8">
        <v>1</v>
      </c>
      <c r="BF102" s="8" t="s">
        <v>48</v>
      </c>
      <c r="BG102" s="8" t="s">
        <v>60</v>
      </c>
      <c r="BH102" s="41">
        <v>3</v>
      </c>
      <c r="BI102" s="8"/>
      <c r="BK102">
        <f>(AW102+2*AN102+AO102)/4</f>
        <v>7.3</v>
      </c>
      <c r="BL102">
        <f t="shared" si="73"/>
        <v>7.625</v>
      </c>
      <c r="BM102">
        <f t="shared" si="73"/>
        <v>5.2</v>
      </c>
      <c r="BN102">
        <f t="shared" si="73"/>
        <v>2.8</v>
      </c>
      <c r="BO102">
        <f t="shared" si="73"/>
        <v>2.325</v>
      </c>
      <c r="BP102">
        <f t="shared" si="73"/>
        <v>3.975</v>
      </c>
      <c r="BQ102">
        <f t="shared" si="73"/>
        <v>4.449999999999999</v>
      </c>
      <c r="BR102">
        <f t="shared" si="73"/>
        <v>2.125</v>
      </c>
      <c r="BS102">
        <f t="shared" si="73"/>
        <v>1.125</v>
      </c>
      <c r="BT102">
        <f>(AV102+2*AW102+AN102)/4</f>
        <v>3.875</v>
      </c>
      <c r="BV102" s="26">
        <f>MAX(BK102:BT102)</f>
        <v>7.625</v>
      </c>
      <c r="BW102" s="26">
        <f>MIN(BK102:BT102)</f>
        <v>1.125</v>
      </c>
      <c r="BX102" s="27">
        <f>(BV102-BW102)/4+BW102</f>
        <v>2.75</v>
      </c>
      <c r="BY102"/>
      <c r="BZ102">
        <f t="shared" si="74"/>
        <v>1</v>
      </c>
      <c r="CA102">
        <f t="shared" si="74"/>
        <v>1</v>
      </c>
      <c r="CB102">
        <f t="shared" si="74"/>
        <v>1</v>
      </c>
      <c r="CC102">
        <f t="shared" si="74"/>
        <v>1</v>
      </c>
      <c r="CD102">
        <f t="shared" si="74"/>
        <v>0</v>
      </c>
      <c r="CE102">
        <f t="shared" si="74"/>
        <v>1</v>
      </c>
      <c r="CF102">
        <f t="shared" si="74"/>
        <v>1</v>
      </c>
      <c r="CG102">
        <f t="shared" si="74"/>
        <v>0</v>
      </c>
      <c r="CH102">
        <f t="shared" si="74"/>
        <v>0</v>
      </c>
      <c r="CI102">
        <f t="shared" si="74"/>
        <v>1</v>
      </c>
      <c r="CJ102" s="8">
        <f t="shared" si="54"/>
        <v>7</v>
      </c>
      <c r="CK102" s="22" t="s">
        <v>267</v>
      </c>
      <c r="CL102" s="8" t="s">
        <v>129</v>
      </c>
      <c r="CM102" s="5"/>
      <c r="CN102" s="53">
        <v>1</v>
      </c>
      <c r="CO102" s="8">
        <v>1</v>
      </c>
      <c r="CP102" s="8">
        <v>1</v>
      </c>
      <c r="CQ102" s="8">
        <v>1</v>
      </c>
      <c r="CR102" s="8">
        <v>0</v>
      </c>
      <c r="CS102" s="8">
        <v>1</v>
      </c>
      <c r="CT102" s="8">
        <v>1</v>
      </c>
      <c r="CU102" s="8">
        <v>0</v>
      </c>
      <c r="CV102" s="8">
        <v>0</v>
      </c>
      <c r="CW102" s="53">
        <v>1</v>
      </c>
    </row>
    <row r="103" spans="1:101" ht="12.75">
      <c r="A103" s="8">
        <v>14</v>
      </c>
      <c r="B103" s="22" t="s">
        <v>268</v>
      </c>
      <c r="C103" s="22" t="s">
        <v>181</v>
      </c>
      <c r="D103" s="9" t="s">
        <v>260</v>
      </c>
      <c r="E103" s="8" t="s">
        <v>186</v>
      </c>
      <c r="F103" s="8">
        <v>11.7</v>
      </c>
      <c r="G103" s="8">
        <v>4.9</v>
      </c>
      <c r="H103" s="8">
        <v>23</v>
      </c>
      <c r="I103" s="8">
        <v>602</v>
      </c>
      <c r="J103" s="8">
        <v>63</v>
      </c>
      <c r="K103" s="8">
        <v>15.3</v>
      </c>
      <c r="L103" s="8">
        <v>6.5</v>
      </c>
      <c r="N103" s="28">
        <f>(K103-K102)/K102</f>
        <v>0.53</v>
      </c>
      <c r="O103" s="8">
        <v>19.9</v>
      </c>
      <c r="P103" s="28">
        <f>(O103-O102)/O102</f>
        <v>1.1170212765957444</v>
      </c>
      <c r="Q103" s="8">
        <v>2</v>
      </c>
      <c r="S103" s="8">
        <v>12.4</v>
      </c>
      <c r="T103" s="28">
        <f>(S103-S102)/S102</f>
        <v>0.13761467889908258</v>
      </c>
      <c r="U103" s="8">
        <v>10.9</v>
      </c>
      <c r="V103" s="28">
        <f>(U103-U102)/U102</f>
        <v>0.47297297297297297</v>
      </c>
      <c r="W103" s="61" t="s">
        <v>198</v>
      </c>
      <c r="X103" s="39" t="s">
        <v>197</v>
      </c>
      <c r="Y103" s="38" t="s">
        <v>195</v>
      </c>
      <c r="Z103" s="62">
        <v>0</v>
      </c>
      <c r="AC103" s="8">
        <v>192</v>
      </c>
      <c r="AD103" s="8">
        <v>197</v>
      </c>
      <c r="AE103" s="8">
        <v>175</v>
      </c>
      <c r="AF103" s="8">
        <v>129</v>
      </c>
      <c r="AG103" s="8">
        <v>96</v>
      </c>
      <c r="AH103" s="8">
        <v>99</v>
      </c>
      <c r="AI103" s="8">
        <v>90</v>
      </c>
      <c r="AJ103" s="8">
        <v>59</v>
      </c>
      <c r="AK103" s="8">
        <v>51</v>
      </c>
      <c r="AL103" s="8">
        <v>88</v>
      </c>
      <c r="AN103" s="8">
        <v>19.8</v>
      </c>
      <c r="AO103" s="8">
        <v>19.9</v>
      </c>
      <c r="AP103" s="8">
        <v>14.2</v>
      </c>
      <c r="AQ103" s="8">
        <v>5.9</v>
      </c>
      <c r="AR103" s="8">
        <v>3</v>
      </c>
      <c r="AS103" s="8">
        <v>3.8</v>
      </c>
      <c r="AT103" s="8">
        <v>1.9</v>
      </c>
      <c r="AU103" s="8">
        <v>2.2</v>
      </c>
      <c r="AV103" s="8">
        <v>1.1</v>
      </c>
      <c r="AW103" s="8">
        <v>6.3</v>
      </c>
      <c r="AY103" s="8">
        <v>0.26</v>
      </c>
      <c r="AZ103" s="8">
        <v>71.9</v>
      </c>
      <c r="BA103" s="8">
        <v>11.8</v>
      </c>
      <c r="BB103" s="8">
        <v>0</v>
      </c>
      <c r="BC103" s="8">
        <v>0.05</v>
      </c>
      <c r="BD103" s="8">
        <v>2</v>
      </c>
      <c r="BE103" s="8">
        <v>0</v>
      </c>
      <c r="BF103" s="8" t="s">
        <v>48</v>
      </c>
      <c r="BG103" s="8" t="s">
        <v>60</v>
      </c>
      <c r="BH103" s="41">
        <v>3</v>
      </c>
      <c r="BI103" s="8"/>
      <c r="BK103">
        <f>(AW103+2*AN103+AO103)/4</f>
        <v>16.45</v>
      </c>
      <c r="BL103">
        <f t="shared" si="73"/>
        <v>18.45</v>
      </c>
      <c r="BM103">
        <f t="shared" si="73"/>
        <v>13.549999999999999</v>
      </c>
      <c r="BN103">
        <f t="shared" si="73"/>
        <v>7.25</v>
      </c>
      <c r="BO103">
        <f t="shared" si="73"/>
        <v>3.925</v>
      </c>
      <c r="BP103">
        <f t="shared" si="73"/>
        <v>3.125</v>
      </c>
      <c r="BQ103">
        <f t="shared" si="73"/>
        <v>2.45</v>
      </c>
      <c r="BR103">
        <f t="shared" si="73"/>
        <v>1.85</v>
      </c>
      <c r="BS103">
        <f t="shared" si="73"/>
        <v>2.675</v>
      </c>
      <c r="BT103">
        <f>(AV103+2*AW103+AN103)/4</f>
        <v>8.375</v>
      </c>
      <c r="BV103" s="26">
        <f>MAX(BK103:BT103)</f>
        <v>18.45</v>
      </c>
      <c r="BW103" s="26">
        <f>MIN(BK103:BT103)</f>
        <v>1.85</v>
      </c>
      <c r="BX103" s="27">
        <f>(BV103-BW103)/4+BW103</f>
        <v>6</v>
      </c>
      <c r="BY103"/>
      <c r="BZ103">
        <f t="shared" si="74"/>
        <v>1</v>
      </c>
      <c r="CA103">
        <f t="shared" si="74"/>
        <v>1</v>
      </c>
      <c r="CB103">
        <f t="shared" si="74"/>
        <v>1</v>
      </c>
      <c r="CC103">
        <f t="shared" si="74"/>
        <v>1</v>
      </c>
      <c r="CD103">
        <f t="shared" si="74"/>
        <v>0</v>
      </c>
      <c r="CE103">
        <f t="shared" si="74"/>
        <v>0</v>
      </c>
      <c r="CF103">
        <f t="shared" si="74"/>
        <v>0</v>
      </c>
      <c r="CG103">
        <f t="shared" si="74"/>
        <v>0</v>
      </c>
      <c r="CH103">
        <f t="shared" si="74"/>
        <v>0</v>
      </c>
      <c r="CI103">
        <f t="shared" si="74"/>
        <v>1</v>
      </c>
      <c r="CJ103" s="8">
        <f t="shared" si="54"/>
        <v>5</v>
      </c>
      <c r="CK103" s="22" t="s">
        <v>268</v>
      </c>
      <c r="CL103" s="8" t="s">
        <v>186</v>
      </c>
      <c r="CM103" s="5"/>
      <c r="CN103" s="159">
        <v>1</v>
      </c>
      <c r="CO103" s="158">
        <v>1</v>
      </c>
      <c r="CP103" s="158">
        <v>1</v>
      </c>
      <c r="CQ103" s="158">
        <v>1</v>
      </c>
      <c r="CR103" s="8">
        <v>0</v>
      </c>
      <c r="CS103" s="8">
        <v>0</v>
      </c>
      <c r="CT103" s="8">
        <v>0</v>
      </c>
      <c r="CU103" s="8">
        <v>0</v>
      </c>
      <c r="CV103" s="8">
        <v>0</v>
      </c>
      <c r="CW103" s="159">
        <v>1</v>
      </c>
    </row>
    <row r="104" spans="1:101" ht="12.75">
      <c r="A104" s="33" t="s">
        <v>51</v>
      </c>
      <c r="B104" s="34"/>
      <c r="C104" s="34"/>
      <c r="D104" s="35"/>
      <c r="E104" s="33"/>
      <c r="F104" s="33"/>
      <c r="G104" s="33"/>
      <c r="H104" s="33"/>
      <c r="I104" s="33"/>
      <c r="J104" s="33"/>
      <c r="K104" s="33"/>
      <c r="L104" s="33"/>
      <c r="M104" s="33"/>
      <c r="N104" s="36"/>
      <c r="O104" s="33"/>
      <c r="P104" s="36"/>
      <c r="Q104" s="33"/>
      <c r="R104" s="36"/>
      <c r="S104" s="33"/>
      <c r="T104" s="37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8" t="s">
        <v>51</v>
      </c>
      <c r="CK104" s="34"/>
      <c r="CL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</row>
    <row r="105" spans="3:100" ht="12.75">
      <c r="C105" s="22"/>
      <c r="D105" s="9"/>
      <c r="BH105" s="8"/>
      <c r="BI105" s="8"/>
      <c r="CJ105" s="8" t="s">
        <v>51</v>
      </c>
      <c r="CO105" s="8"/>
      <c r="CP105" s="8"/>
      <c r="CQ105" s="8"/>
      <c r="CR105" s="8"/>
      <c r="CS105" s="8"/>
      <c r="CT105" s="8"/>
      <c r="CU105" s="8"/>
      <c r="CV105" s="8"/>
    </row>
    <row r="106" spans="1:101" ht="12.75">
      <c r="A106" s="8">
        <v>15</v>
      </c>
      <c r="B106" s="22" t="s">
        <v>269</v>
      </c>
      <c r="C106" s="22" t="s">
        <v>174</v>
      </c>
      <c r="D106" s="9" t="s">
        <v>270</v>
      </c>
      <c r="E106" s="8" t="s">
        <v>129</v>
      </c>
      <c r="F106" s="8">
        <v>14.9</v>
      </c>
      <c r="G106" s="8">
        <v>2.3</v>
      </c>
      <c r="H106" s="8">
        <v>22</v>
      </c>
      <c r="I106" s="8">
        <v>2007</v>
      </c>
      <c r="J106" s="8">
        <v>57</v>
      </c>
      <c r="K106" s="8">
        <v>55</v>
      </c>
      <c r="L106" s="8">
        <v>9.4</v>
      </c>
      <c r="M106" s="23">
        <f>(K106-F106)/F106</f>
        <v>2.691275167785235</v>
      </c>
      <c r="O106" s="8">
        <v>224.2</v>
      </c>
      <c r="Q106" s="8">
        <v>10</v>
      </c>
      <c r="S106" s="8">
        <v>22.7</v>
      </c>
      <c r="U106" s="8">
        <v>19.9</v>
      </c>
      <c r="AC106" s="8">
        <v>661</v>
      </c>
      <c r="AD106" s="8">
        <v>217</v>
      </c>
      <c r="AE106" s="8">
        <v>104</v>
      </c>
      <c r="AF106" s="8">
        <v>86</v>
      </c>
      <c r="AG106" s="8">
        <v>50</v>
      </c>
      <c r="AH106" s="8">
        <v>180</v>
      </c>
      <c r="AI106" s="8">
        <v>212</v>
      </c>
      <c r="AJ106" s="8">
        <v>508</v>
      </c>
      <c r="AK106" s="8">
        <v>868</v>
      </c>
      <c r="AL106" s="8">
        <v>910</v>
      </c>
      <c r="AN106" s="8">
        <v>146.4</v>
      </c>
      <c r="AO106" s="8">
        <v>42.7</v>
      </c>
      <c r="AP106" s="8">
        <v>8</v>
      </c>
      <c r="AQ106" s="8">
        <v>10.7</v>
      </c>
      <c r="AR106" s="8">
        <v>5.5</v>
      </c>
      <c r="AS106" s="8">
        <v>25.4</v>
      </c>
      <c r="AT106" s="8">
        <v>47.3</v>
      </c>
      <c r="AU106" s="8">
        <v>117.8</v>
      </c>
      <c r="AV106" s="8">
        <v>192.7</v>
      </c>
      <c r="AW106" s="8">
        <v>224.2</v>
      </c>
      <c r="AY106" s="8">
        <v>0.55</v>
      </c>
      <c r="AZ106" s="8">
        <v>324.8</v>
      </c>
      <c r="BA106" s="8">
        <v>3.1</v>
      </c>
      <c r="BB106" s="8">
        <v>0</v>
      </c>
      <c r="BC106" s="8">
        <v>0.05</v>
      </c>
      <c r="BD106" s="8">
        <v>9</v>
      </c>
      <c r="BE106" s="8">
        <v>0</v>
      </c>
      <c r="BF106" s="8" t="s">
        <v>48</v>
      </c>
      <c r="BG106" s="8" t="s">
        <v>60</v>
      </c>
      <c r="BH106" s="41">
        <v>1</v>
      </c>
      <c r="BI106" s="8"/>
      <c r="BK106">
        <f aca="true" t="shared" si="75" ref="BK106:BK111">(AW106+2*AN106+AO106)/4</f>
        <v>139.925</v>
      </c>
      <c r="BL106">
        <f aca="true" t="shared" si="76" ref="BL106:BS111">(AN106+2*AO106+AP106)/4</f>
        <v>59.95</v>
      </c>
      <c r="BM106">
        <f t="shared" si="76"/>
        <v>17.35</v>
      </c>
      <c r="BN106">
        <f t="shared" si="76"/>
        <v>8.725</v>
      </c>
      <c r="BO106">
        <f t="shared" si="76"/>
        <v>11.774999999999999</v>
      </c>
      <c r="BP106">
        <f t="shared" si="76"/>
        <v>25.9</v>
      </c>
      <c r="BQ106">
        <f t="shared" si="76"/>
        <v>59.45</v>
      </c>
      <c r="BR106">
        <f t="shared" si="76"/>
        <v>118.89999999999999</v>
      </c>
      <c r="BS106">
        <f t="shared" si="76"/>
        <v>181.85</v>
      </c>
      <c r="BT106">
        <f aca="true" t="shared" si="77" ref="BT106:BT111">(AV106+2*AW106+AN106)/4</f>
        <v>196.87499999999997</v>
      </c>
      <c r="BV106" s="26">
        <f aca="true" t="shared" si="78" ref="BV106:BV111">MAX(BK106:BT106)</f>
        <v>196.87499999999997</v>
      </c>
      <c r="BW106" s="26">
        <f aca="true" t="shared" si="79" ref="BW106:BW111">MIN(BK106:BT106)</f>
        <v>8.725</v>
      </c>
      <c r="BX106" s="27">
        <f aca="true" t="shared" si="80" ref="BX106:BX111">(BV106-BW106)/4+BW106</f>
        <v>55.762499999999996</v>
      </c>
      <c r="BY106"/>
      <c r="BZ106">
        <f aca="true" t="shared" si="81" ref="BZ106:CI111">IF(BK106&gt;$BX106,1,0)</f>
        <v>1</v>
      </c>
      <c r="CA106">
        <f t="shared" si="81"/>
        <v>1</v>
      </c>
      <c r="CB106">
        <f t="shared" si="81"/>
        <v>0</v>
      </c>
      <c r="CC106">
        <f t="shared" si="81"/>
        <v>0</v>
      </c>
      <c r="CD106">
        <f t="shared" si="81"/>
        <v>0</v>
      </c>
      <c r="CE106">
        <f t="shared" si="81"/>
        <v>0</v>
      </c>
      <c r="CF106">
        <f t="shared" si="81"/>
        <v>1</v>
      </c>
      <c r="CG106">
        <f t="shared" si="81"/>
        <v>1</v>
      </c>
      <c r="CH106">
        <f t="shared" si="81"/>
        <v>1</v>
      </c>
      <c r="CI106">
        <f t="shared" si="81"/>
        <v>1</v>
      </c>
      <c r="CJ106" s="8">
        <f t="shared" si="54"/>
        <v>6</v>
      </c>
      <c r="CK106" s="22" t="s">
        <v>269</v>
      </c>
      <c r="CL106" s="8" t="s">
        <v>129</v>
      </c>
      <c r="CN106" s="53">
        <v>1</v>
      </c>
      <c r="CO106" s="8">
        <v>1</v>
      </c>
      <c r="CP106" s="8">
        <v>0</v>
      </c>
      <c r="CQ106" s="8">
        <v>0</v>
      </c>
      <c r="CR106" s="8">
        <v>0</v>
      </c>
      <c r="CS106" s="8">
        <v>0</v>
      </c>
      <c r="CT106" s="8">
        <v>1</v>
      </c>
      <c r="CU106" s="8">
        <v>1</v>
      </c>
      <c r="CV106" s="8">
        <v>1</v>
      </c>
      <c r="CW106" s="53">
        <v>1</v>
      </c>
    </row>
    <row r="107" spans="1:101" ht="12.75">
      <c r="A107" s="8">
        <v>15</v>
      </c>
      <c r="B107" s="22" t="s">
        <v>269</v>
      </c>
      <c r="C107" s="22" t="s">
        <v>174</v>
      </c>
      <c r="D107" s="9" t="s">
        <v>271</v>
      </c>
      <c r="E107" s="8" t="s">
        <v>129</v>
      </c>
      <c r="F107" s="8">
        <v>16.9</v>
      </c>
      <c r="G107" s="8">
        <v>8.8</v>
      </c>
      <c r="H107" s="8">
        <v>13</v>
      </c>
      <c r="I107" s="8">
        <v>1102</v>
      </c>
      <c r="J107" s="8">
        <v>37</v>
      </c>
      <c r="K107" s="8">
        <v>45</v>
      </c>
      <c r="L107" s="8">
        <v>16.3</v>
      </c>
      <c r="M107" s="23">
        <f>(K107-F107)/F107</f>
        <v>1.6627218934911245</v>
      </c>
      <c r="O107" s="8">
        <v>247.9</v>
      </c>
      <c r="Q107" s="8">
        <v>10</v>
      </c>
      <c r="S107" s="8">
        <v>28.1</v>
      </c>
      <c r="U107" s="8">
        <v>24.3</v>
      </c>
      <c r="AC107" s="8">
        <v>603</v>
      </c>
      <c r="AD107" s="8">
        <v>304</v>
      </c>
      <c r="AE107" s="8">
        <v>83</v>
      </c>
      <c r="AF107" s="8">
        <v>33</v>
      </c>
      <c r="AG107" s="8">
        <v>11</v>
      </c>
      <c r="AH107" s="8">
        <v>38</v>
      </c>
      <c r="AI107" s="8">
        <v>37</v>
      </c>
      <c r="AJ107" s="8">
        <v>117</v>
      </c>
      <c r="AK107" s="8">
        <v>399</v>
      </c>
      <c r="AL107" s="8">
        <v>650</v>
      </c>
      <c r="AN107" s="8">
        <v>206.2</v>
      </c>
      <c r="AO107" s="8">
        <v>131.3</v>
      </c>
      <c r="AP107" s="8">
        <v>19.3</v>
      </c>
      <c r="AQ107" s="8">
        <v>4.6</v>
      </c>
      <c r="AR107" s="8">
        <v>0</v>
      </c>
      <c r="AS107" s="8">
        <v>2.9</v>
      </c>
      <c r="AT107" s="8">
        <v>4.7</v>
      </c>
      <c r="AU107" s="8">
        <v>32.7</v>
      </c>
      <c r="AV107" s="8">
        <v>117.1</v>
      </c>
      <c r="AW107" s="8">
        <v>247.9</v>
      </c>
      <c r="AY107" s="8">
        <v>0.68</v>
      </c>
      <c r="AZ107" s="8">
        <v>354.7</v>
      </c>
      <c r="BA107" s="8">
        <v>3</v>
      </c>
      <c r="BB107" s="8">
        <v>0</v>
      </c>
      <c r="BC107" s="8">
        <v>0.05</v>
      </c>
      <c r="BD107" s="8">
        <v>10</v>
      </c>
      <c r="BE107" s="8">
        <v>0</v>
      </c>
      <c r="BF107" s="8" t="s">
        <v>48</v>
      </c>
      <c r="BG107" s="8" t="s">
        <v>60</v>
      </c>
      <c r="BH107" s="41">
        <v>1</v>
      </c>
      <c r="BI107" s="8"/>
      <c r="BK107">
        <f t="shared" si="75"/>
        <v>197.89999999999998</v>
      </c>
      <c r="BL107">
        <f t="shared" si="76"/>
        <v>122.025</v>
      </c>
      <c r="BM107">
        <f t="shared" si="76"/>
        <v>43.625</v>
      </c>
      <c r="BN107">
        <f t="shared" si="76"/>
        <v>7.125</v>
      </c>
      <c r="BO107">
        <f t="shared" si="76"/>
        <v>1.875</v>
      </c>
      <c r="BP107">
        <f t="shared" si="76"/>
        <v>2.625</v>
      </c>
      <c r="BQ107">
        <f t="shared" si="76"/>
        <v>11.25</v>
      </c>
      <c r="BR107">
        <f t="shared" si="76"/>
        <v>46.8</v>
      </c>
      <c r="BS107">
        <f t="shared" si="76"/>
        <v>128.7</v>
      </c>
      <c r="BT107">
        <f t="shared" si="77"/>
        <v>204.77499999999998</v>
      </c>
      <c r="BV107" s="26">
        <f t="shared" si="78"/>
        <v>204.77499999999998</v>
      </c>
      <c r="BW107" s="26">
        <f t="shared" si="79"/>
        <v>1.875</v>
      </c>
      <c r="BX107" s="27">
        <f t="shared" si="80"/>
        <v>52.599999999999994</v>
      </c>
      <c r="BY107"/>
      <c r="BZ107">
        <f t="shared" si="81"/>
        <v>1</v>
      </c>
      <c r="CA107">
        <f t="shared" si="81"/>
        <v>1</v>
      </c>
      <c r="CB107">
        <f t="shared" si="81"/>
        <v>0</v>
      </c>
      <c r="CC107">
        <f t="shared" si="81"/>
        <v>0</v>
      </c>
      <c r="CD107">
        <f t="shared" si="81"/>
        <v>0</v>
      </c>
      <c r="CE107">
        <f t="shared" si="81"/>
        <v>0</v>
      </c>
      <c r="CF107">
        <f t="shared" si="81"/>
        <v>0</v>
      </c>
      <c r="CG107">
        <f t="shared" si="81"/>
        <v>0</v>
      </c>
      <c r="CH107">
        <f t="shared" si="81"/>
        <v>1</v>
      </c>
      <c r="CI107">
        <f t="shared" si="81"/>
        <v>1</v>
      </c>
      <c r="CJ107" s="8">
        <f t="shared" si="54"/>
        <v>4</v>
      </c>
      <c r="CK107" s="22" t="s">
        <v>269</v>
      </c>
      <c r="CL107" s="8" t="s">
        <v>129</v>
      </c>
      <c r="CN107" s="53">
        <v>1</v>
      </c>
      <c r="CO107" s="8">
        <v>1</v>
      </c>
      <c r="CP107" s="8">
        <v>0</v>
      </c>
      <c r="CQ107" s="8">
        <v>0</v>
      </c>
      <c r="CR107" s="8">
        <v>0</v>
      </c>
      <c r="CS107" s="8">
        <v>0</v>
      </c>
      <c r="CT107" s="8">
        <v>0</v>
      </c>
      <c r="CU107" s="8">
        <v>0</v>
      </c>
      <c r="CV107" s="8">
        <v>1</v>
      </c>
      <c r="CW107" s="53">
        <v>1</v>
      </c>
    </row>
    <row r="108" spans="1:101" ht="12.75">
      <c r="A108" s="8">
        <v>15</v>
      </c>
      <c r="B108" s="22" t="s">
        <v>269</v>
      </c>
      <c r="C108" s="22" t="s">
        <v>174</v>
      </c>
      <c r="D108" s="9" t="s">
        <v>272</v>
      </c>
      <c r="E108" s="8" t="s">
        <v>129</v>
      </c>
      <c r="F108" s="8">
        <v>16.7</v>
      </c>
      <c r="G108" s="8">
        <v>5.1</v>
      </c>
      <c r="H108" s="8">
        <v>25</v>
      </c>
      <c r="I108" s="8">
        <v>2431</v>
      </c>
      <c r="J108" s="8">
        <v>71</v>
      </c>
      <c r="K108" s="8">
        <v>46.2</v>
      </c>
      <c r="L108" s="8">
        <v>7.6</v>
      </c>
      <c r="M108" s="23">
        <f>(K108-F108)/F108</f>
        <v>1.7664670658682637</v>
      </c>
      <c r="N108" s="28" t="s">
        <v>51</v>
      </c>
      <c r="O108" s="8">
        <v>244.6</v>
      </c>
      <c r="P108" s="28" t="s">
        <v>51</v>
      </c>
      <c r="Q108" s="8">
        <v>10</v>
      </c>
      <c r="S108" s="8">
        <v>27.9</v>
      </c>
      <c r="T108" s="28" t="s">
        <v>51</v>
      </c>
      <c r="U108" s="8">
        <v>23</v>
      </c>
      <c r="V108" s="28" t="s">
        <v>51</v>
      </c>
      <c r="AC108" s="8">
        <v>1278</v>
      </c>
      <c r="AD108" s="8">
        <v>547</v>
      </c>
      <c r="AE108" s="8">
        <v>234</v>
      </c>
      <c r="AF108" s="8">
        <v>128</v>
      </c>
      <c r="AG108" s="8">
        <v>107</v>
      </c>
      <c r="AH108" s="8">
        <v>188</v>
      </c>
      <c r="AI108" s="8">
        <v>223</v>
      </c>
      <c r="AJ108" s="8">
        <v>650</v>
      </c>
      <c r="AK108" s="8">
        <v>1594</v>
      </c>
      <c r="AL108" s="8">
        <v>2059</v>
      </c>
      <c r="AN108" s="8">
        <v>142.7</v>
      </c>
      <c r="AO108" s="8">
        <v>48.8</v>
      </c>
      <c r="AP108" s="8">
        <v>15.3</v>
      </c>
      <c r="AQ108" s="8">
        <v>3.5</v>
      </c>
      <c r="AR108" s="8">
        <v>3.9</v>
      </c>
      <c r="AS108" s="8">
        <v>10.2</v>
      </c>
      <c r="AT108" s="8">
        <v>19.1</v>
      </c>
      <c r="AU108" s="8">
        <v>65.5</v>
      </c>
      <c r="AV108" s="8">
        <v>160.5</v>
      </c>
      <c r="AW108" s="8">
        <v>244.6</v>
      </c>
      <c r="AY108" s="8">
        <v>0.63</v>
      </c>
      <c r="AZ108" s="8">
        <v>335.1</v>
      </c>
      <c r="BA108" s="8">
        <v>2.3</v>
      </c>
      <c r="BB108" s="8">
        <v>0</v>
      </c>
      <c r="BC108" s="8">
        <v>0.05</v>
      </c>
      <c r="BD108" s="8">
        <v>9</v>
      </c>
      <c r="BE108" s="8">
        <v>0</v>
      </c>
      <c r="BF108" s="8" t="s">
        <v>48</v>
      </c>
      <c r="BG108" s="8" t="s">
        <v>60</v>
      </c>
      <c r="BH108" s="41">
        <v>1</v>
      </c>
      <c r="BI108" s="8"/>
      <c r="BK108">
        <f t="shared" si="75"/>
        <v>144.7</v>
      </c>
      <c r="BL108">
        <f t="shared" si="76"/>
        <v>63.9</v>
      </c>
      <c r="BM108">
        <f t="shared" si="76"/>
        <v>20.725</v>
      </c>
      <c r="BN108">
        <f t="shared" si="76"/>
        <v>6.55</v>
      </c>
      <c r="BO108">
        <f t="shared" si="76"/>
        <v>5.375</v>
      </c>
      <c r="BP108">
        <f t="shared" si="76"/>
        <v>10.85</v>
      </c>
      <c r="BQ108">
        <f t="shared" si="76"/>
        <v>28.475</v>
      </c>
      <c r="BR108">
        <f t="shared" si="76"/>
        <v>77.65</v>
      </c>
      <c r="BS108">
        <f t="shared" si="76"/>
        <v>157.775</v>
      </c>
      <c r="BT108">
        <f t="shared" si="77"/>
        <v>198.10000000000002</v>
      </c>
      <c r="BV108" s="26">
        <f t="shared" si="78"/>
        <v>198.10000000000002</v>
      </c>
      <c r="BW108" s="26">
        <f t="shared" si="79"/>
        <v>5.375</v>
      </c>
      <c r="BX108" s="27">
        <f t="shared" si="80"/>
        <v>53.556250000000006</v>
      </c>
      <c r="BY108"/>
      <c r="BZ108">
        <f t="shared" si="81"/>
        <v>1</v>
      </c>
      <c r="CA108">
        <f t="shared" si="81"/>
        <v>1</v>
      </c>
      <c r="CB108">
        <f t="shared" si="81"/>
        <v>0</v>
      </c>
      <c r="CC108">
        <f t="shared" si="81"/>
        <v>0</v>
      </c>
      <c r="CD108">
        <f t="shared" si="81"/>
        <v>0</v>
      </c>
      <c r="CE108">
        <f t="shared" si="81"/>
        <v>0</v>
      </c>
      <c r="CF108">
        <f t="shared" si="81"/>
        <v>0</v>
      </c>
      <c r="CG108">
        <f t="shared" si="81"/>
        <v>1</v>
      </c>
      <c r="CH108">
        <f t="shared" si="81"/>
        <v>1</v>
      </c>
      <c r="CI108">
        <f t="shared" si="81"/>
        <v>1</v>
      </c>
      <c r="CJ108" s="8">
        <f t="shared" si="54"/>
        <v>5</v>
      </c>
      <c r="CK108" s="22" t="s">
        <v>269</v>
      </c>
      <c r="CL108" s="8" t="s">
        <v>129</v>
      </c>
      <c r="CN108" s="53">
        <v>1</v>
      </c>
      <c r="CO108" s="8">
        <v>1</v>
      </c>
      <c r="CP108" s="8">
        <v>0</v>
      </c>
      <c r="CQ108" s="8">
        <v>0</v>
      </c>
      <c r="CR108" s="8">
        <v>0</v>
      </c>
      <c r="CS108" s="8">
        <v>0</v>
      </c>
      <c r="CT108" s="8">
        <v>0</v>
      </c>
      <c r="CU108" s="8">
        <v>1</v>
      </c>
      <c r="CV108" s="8">
        <v>1</v>
      </c>
      <c r="CW108" s="53">
        <v>1</v>
      </c>
    </row>
    <row r="109" spans="1:101" ht="12.75">
      <c r="A109" s="8">
        <v>15</v>
      </c>
      <c r="B109" s="22" t="s">
        <v>273</v>
      </c>
      <c r="C109" s="22" t="s">
        <v>181</v>
      </c>
      <c r="D109" s="9" t="s">
        <v>272</v>
      </c>
      <c r="E109" s="8" t="s">
        <v>182</v>
      </c>
      <c r="F109" s="8">
        <v>16.7</v>
      </c>
      <c r="G109" s="8">
        <v>5.1</v>
      </c>
      <c r="H109" s="8">
        <v>27</v>
      </c>
      <c r="I109" s="8">
        <v>1460</v>
      </c>
      <c r="J109" s="8">
        <v>59</v>
      </c>
      <c r="K109" s="8">
        <v>45.9</v>
      </c>
      <c r="L109" s="8">
        <v>11.3</v>
      </c>
      <c r="N109" s="28">
        <v>0</v>
      </c>
      <c r="O109" s="8">
        <v>188.6</v>
      </c>
      <c r="P109" s="28">
        <f>(O109-O108)/O108</f>
        <v>-0.22894521668029436</v>
      </c>
      <c r="Q109" s="8">
        <v>9</v>
      </c>
      <c r="R109" s="12">
        <v>1</v>
      </c>
      <c r="S109" s="8">
        <v>25.3</v>
      </c>
      <c r="T109" s="28">
        <f>(S109-S108)/S108</f>
        <v>-0.09318996415770602</v>
      </c>
      <c r="U109" s="8">
        <v>24.4</v>
      </c>
      <c r="V109" s="28">
        <f>(U109-U108)/U108</f>
        <v>0.060869565217391244</v>
      </c>
      <c r="W109" s="8">
        <v>0</v>
      </c>
      <c r="X109" s="30" t="s">
        <v>183</v>
      </c>
      <c r="Y109" s="8">
        <v>0</v>
      </c>
      <c r="Z109" s="8">
        <v>0</v>
      </c>
      <c r="AC109" s="8">
        <v>351</v>
      </c>
      <c r="AD109" s="8">
        <v>75</v>
      </c>
      <c r="AE109" s="8">
        <v>30</v>
      </c>
      <c r="AF109" s="8">
        <v>21</v>
      </c>
      <c r="AG109" s="8">
        <v>27</v>
      </c>
      <c r="AH109" s="8">
        <v>105</v>
      </c>
      <c r="AI109" s="8">
        <v>360</v>
      </c>
      <c r="AJ109" s="8">
        <v>915</v>
      </c>
      <c r="AK109" s="8">
        <v>975</v>
      </c>
      <c r="AL109" s="8">
        <v>909</v>
      </c>
      <c r="AN109" s="8">
        <v>61.7</v>
      </c>
      <c r="AO109" s="8">
        <v>9.2</v>
      </c>
      <c r="AP109" s="8">
        <v>0.5</v>
      </c>
      <c r="AQ109" s="8">
        <v>0</v>
      </c>
      <c r="AR109" s="8">
        <v>0</v>
      </c>
      <c r="AS109" s="8">
        <v>11.6</v>
      </c>
      <c r="AT109" s="8">
        <v>66.8</v>
      </c>
      <c r="AU109" s="8">
        <v>158.2</v>
      </c>
      <c r="AV109" s="8">
        <v>188.6</v>
      </c>
      <c r="AW109" s="8">
        <v>178.6</v>
      </c>
      <c r="AY109" s="8">
        <v>0.69</v>
      </c>
      <c r="AZ109" s="8">
        <v>305.2</v>
      </c>
      <c r="BA109" s="8">
        <v>2.8</v>
      </c>
      <c r="BB109" s="8">
        <v>0</v>
      </c>
      <c r="BC109" s="8">
        <v>0.05</v>
      </c>
      <c r="BD109" s="8">
        <v>8</v>
      </c>
      <c r="BE109" s="8">
        <v>0</v>
      </c>
      <c r="BF109" s="8" t="s">
        <v>48</v>
      </c>
      <c r="BG109" s="8" t="s">
        <v>60</v>
      </c>
      <c r="BH109" s="41">
        <v>1</v>
      </c>
      <c r="BI109" s="8"/>
      <c r="BK109">
        <f t="shared" si="75"/>
        <v>77.8</v>
      </c>
      <c r="BL109">
        <f t="shared" si="76"/>
        <v>20.15</v>
      </c>
      <c r="BM109">
        <f t="shared" si="76"/>
        <v>2.55</v>
      </c>
      <c r="BN109">
        <f t="shared" si="76"/>
        <v>0.125</v>
      </c>
      <c r="BO109">
        <f t="shared" si="76"/>
        <v>2.9</v>
      </c>
      <c r="BP109">
        <f t="shared" si="76"/>
        <v>22.5</v>
      </c>
      <c r="BQ109">
        <f t="shared" si="76"/>
        <v>75.85</v>
      </c>
      <c r="BR109">
        <f t="shared" si="76"/>
        <v>142.95</v>
      </c>
      <c r="BS109">
        <f t="shared" si="76"/>
        <v>178.5</v>
      </c>
      <c r="BT109">
        <f t="shared" si="77"/>
        <v>151.875</v>
      </c>
      <c r="BV109" s="26">
        <f t="shared" si="78"/>
        <v>178.5</v>
      </c>
      <c r="BW109" s="26">
        <f t="shared" si="79"/>
        <v>0.125</v>
      </c>
      <c r="BX109" s="27">
        <f t="shared" si="80"/>
        <v>44.71875</v>
      </c>
      <c r="BY109"/>
      <c r="BZ109">
        <f t="shared" si="81"/>
        <v>1</v>
      </c>
      <c r="CA109">
        <f t="shared" si="81"/>
        <v>0</v>
      </c>
      <c r="CB109">
        <f t="shared" si="81"/>
        <v>0</v>
      </c>
      <c r="CC109">
        <f t="shared" si="81"/>
        <v>0</v>
      </c>
      <c r="CD109">
        <f t="shared" si="81"/>
        <v>0</v>
      </c>
      <c r="CE109">
        <f t="shared" si="81"/>
        <v>0</v>
      </c>
      <c r="CF109">
        <f t="shared" si="81"/>
        <v>1</v>
      </c>
      <c r="CG109">
        <f t="shared" si="81"/>
        <v>1</v>
      </c>
      <c r="CH109">
        <f t="shared" si="81"/>
        <v>1</v>
      </c>
      <c r="CI109">
        <f t="shared" si="81"/>
        <v>1</v>
      </c>
      <c r="CJ109" s="8">
        <f t="shared" si="54"/>
        <v>5</v>
      </c>
      <c r="CK109" s="22" t="s">
        <v>273</v>
      </c>
      <c r="CL109" s="8" t="s">
        <v>182</v>
      </c>
      <c r="CM109" s="70"/>
      <c r="CN109" s="159">
        <v>1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158">
        <v>1</v>
      </c>
      <c r="CU109" s="158">
        <v>1</v>
      </c>
      <c r="CV109" s="158">
        <v>1</v>
      </c>
      <c r="CW109" s="159">
        <v>1</v>
      </c>
    </row>
    <row r="110" spans="1:101" ht="12.75">
      <c r="A110" s="8">
        <v>15</v>
      </c>
      <c r="B110" s="22" t="s">
        <v>273</v>
      </c>
      <c r="C110" s="22" t="s">
        <v>181</v>
      </c>
      <c r="D110" s="9" t="s">
        <v>271</v>
      </c>
      <c r="E110" s="8" t="s">
        <v>184</v>
      </c>
      <c r="F110" s="8">
        <v>16.9</v>
      </c>
      <c r="G110" s="8">
        <v>8.8</v>
      </c>
      <c r="H110" s="8">
        <v>17</v>
      </c>
      <c r="I110" s="8">
        <v>949</v>
      </c>
      <c r="J110" s="8">
        <v>41</v>
      </c>
      <c r="K110" s="8">
        <v>43.8</v>
      </c>
      <c r="L110" s="8">
        <v>9.8</v>
      </c>
      <c r="N110" s="28">
        <v>0</v>
      </c>
      <c r="O110" s="8">
        <v>226.7</v>
      </c>
      <c r="P110" s="28">
        <f>(O110-O108)/O108</f>
        <v>-0.07318070318887983</v>
      </c>
      <c r="Q110" s="8">
        <v>10</v>
      </c>
      <c r="R110" s="12">
        <v>0</v>
      </c>
      <c r="S110" s="8">
        <v>28.6</v>
      </c>
      <c r="T110" s="28">
        <f>(S110-S108)/S108</f>
        <v>0.025089605734767127</v>
      </c>
      <c r="U110" s="8">
        <v>25.7</v>
      </c>
      <c r="V110" s="28">
        <f>(U110-U108)/U108</f>
        <v>0.11739130434782606</v>
      </c>
      <c r="W110" s="8">
        <v>0</v>
      </c>
      <c r="X110" s="8" t="s">
        <v>198</v>
      </c>
      <c r="Y110" s="8">
        <v>0</v>
      </c>
      <c r="Z110" s="8">
        <v>0</v>
      </c>
      <c r="AC110" s="8">
        <v>394</v>
      </c>
      <c r="AD110" s="8">
        <v>52</v>
      </c>
      <c r="AE110" s="8">
        <v>8</v>
      </c>
      <c r="AF110" s="8">
        <v>8</v>
      </c>
      <c r="AG110" s="8">
        <v>18</v>
      </c>
      <c r="AH110" s="8">
        <v>16</v>
      </c>
      <c r="AI110" s="8">
        <v>92</v>
      </c>
      <c r="AJ110" s="8">
        <v>236</v>
      </c>
      <c r="AK110" s="8">
        <v>454</v>
      </c>
      <c r="AL110" s="8">
        <v>524</v>
      </c>
      <c r="AN110" s="8">
        <v>131.3</v>
      </c>
      <c r="AO110" s="8">
        <v>21</v>
      </c>
      <c r="AP110" s="8">
        <v>0.9</v>
      </c>
      <c r="AQ110" s="8">
        <v>0</v>
      </c>
      <c r="AR110" s="8">
        <v>0</v>
      </c>
      <c r="AS110" s="8">
        <v>0</v>
      </c>
      <c r="AT110" s="8">
        <v>20.6</v>
      </c>
      <c r="AU110" s="8">
        <v>83.2</v>
      </c>
      <c r="AV110" s="8">
        <v>171.5</v>
      </c>
      <c r="AW110" s="8">
        <v>226.7</v>
      </c>
      <c r="AY110" s="8">
        <v>0.71</v>
      </c>
      <c r="AZ110" s="8">
        <v>329</v>
      </c>
      <c r="BA110" s="8">
        <v>3.1</v>
      </c>
      <c r="BB110" s="8">
        <v>0</v>
      </c>
      <c r="BC110" s="8">
        <v>0.05</v>
      </c>
      <c r="BD110" s="8">
        <v>9</v>
      </c>
      <c r="BE110" s="8">
        <v>0</v>
      </c>
      <c r="BF110" s="8" t="s">
        <v>48</v>
      </c>
      <c r="BG110" s="8" t="s">
        <v>60</v>
      </c>
      <c r="BH110" s="41">
        <v>1</v>
      </c>
      <c r="BI110" s="8"/>
      <c r="BK110">
        <f t="shared" si="75"/>
        <v>127.575</v>
      </c>
      <c r="BL110">
        <f t="shared" si="76"/>
        <v>43.550000000000004</v>
      </c>
      <c r="BM110">
        <f t="shared" si="76"/>
        <v>5.7</v>
      </c>
      <c r="BN110">
        <f t="shared" si="76"/>
        <v>0.225</v>
      </c>
      <c r="BO110">
        <f t="shared" si="76"/>
        <v>0</v>
      </c>
      <c r="BP110">
        <f t="shared" si="76"/>
        <v>5.15</v>
      </c>
      <c r="BQ110">
        <f t="shared" si="76"/>
        <v>31.1</v>
      </c>
      <c r="BR110">
        <f t="shared" si="76"/>
        <v>89.625</v>
      </c>
      <c r="BS110">
        <f t="shared" si="76"/>
        <v>163.225</v>
      </c>
      <c r="BT110">
        <f t="shared" si="77"/>
        <v>189.05</v>
      </c>
      <c r="BV110" s="26">
        <f t="shared" si="78"/>
        <v>189.05</v>
      </c>
      <c r="BW110" s="26">
        <f t="shared" si="79"/>
        <v>0</v>
      </c>
      <c r="BX110" s="27">
        <f t="shared" si="80"/>
        <v>47.2625</v>
      </c>
      <c r="BY110"/>
      <c r="BZ110">
        <f t="shared" si="81"/>
        <v>1</v>
      </c>
      <c r="CA110">
        <f t="shared" si="81"/>
        <v>0</v>
      </c>
      <c r="CB110">
        <f t="shared" si="81"/>
        <v>0</v>
      </c>
      <c r="CC110">
        <f t="shared" si="81"/>
        <v>0</v>
      </c>
      <c r="CD110">
        <f t="shared" si="81"/>
        <v>0</v>
      </c>
      <c r="CE110">
        <f t="shared" si="81"/>
        <v>0</v>
      </c>
      <c r="CF110">
        <f t="shared" si="81"/>
        <v>0</v>
      </c>
      <c r="CG110">
        <f t="shared" si="81"/>
        <v>1</v>
      </c>
      <c r="CH110">
        <f t="shared" si="81"/>
        <v>1</v>
      </c>
      <c r="CI110">
        <f t="shared" si="81"/>
        <v>1</v>
      </c>
      <c r="CJ110" s="8">
        <f t="shared" si="54"/>
        <v>4</v>
      </c>
      <c r="CK110" s="22" t="s">
        <v>273</v>
      </c>
      <c r="CL110" s="8" t="s">
        <v>184</v>
      </c>
      <c r="CN110" s="159">
        <v>1</v>
      </c>
      <c r="CO110" s="8">
        <v>0</v>
      </c>
      <c r="CP110" s="8">
        <v>0</v>
      </c>
      <c r="CQ110" s="8">
        <v>0</v>
      </c>
      <c r="CR110" s="8">
        <v>0</v>
      </c>
      <c r="CS110" s="8">
        <v>0</v>
      </c>
      <c r="CT110" s="8">
        <v>0</v>
      </c>
      <c r="CU110" s="158">
        <v>1</v>
      </c>
      <c r="CV110" s="158">
        <v>1</v>
      </c>
      <c r="CW110" s="159">
        <v>1</v>
      </c>
    </row>
    <row r="111" spans="1:101" ht="12.75">
      <c r="A111" s="8">
        <v>15</v>
      </c>
      <c r="B111" s="22" t="s">
        <v>273</v>
      </c>
      <c r="C111" s="22" t="s">
        <v>181</v>
      </c>
      <c r="D111" s="9" t="s">
        <v>270</v>
      </c>
      <c r="E111" s="8" t="s">
        <v>186</v>
      </c>
      <c r="F111" s="8">
        <v>14.9</v>
      </c>
      <c r="G111" s="8">
        <v>2.3</v>
      </c>
      <c r="H111" s="8">
        <v>32</v>
      </c>
      <c r="I111" s="8">
        <v>1122</v>
      </c>
      <c r="J111" s="8">
        <v>49</v>
      </c>
      <c r="K111" s="8">
        <v>43.6</v>
      </c>
      <c r="L111" s="8">
        <v>5.8</v>
      </c>
      <c r="M111" s="42" t="s">
        <v>51</v>
      </c>
      <c r="N111" s="28">
        <v>0</v>
      </c>
      <c r="O111" s="8">
        <v>188.1</v>
      </c>
      <c r="P111" s="28">
        <f>(O111-O108)/O108</f>
        <v>-0.23098937040065415</v>
      </c>
      <c r="Q111" s="8">
        <v>9</v>
      </c>
      <c r="R111" s="12">
        <v>1</v>
      </c>
      <c r="S111" s="8">
        <v>25.4</v>
      </c>
      <c r="T111" s="28">
        <f>(S111-S108)/S108</f>
        <v>-0.08960573476702509</v>
      </c>
      <c r="U111" s="8">
        <v>23.1</v>
      </c>
      <c r="V111" s="28">
        <f>(U111-U108)/U108</f>
        <v>0.004347826086956583</v>
      </c>
      <c r="W111" s="8">
        <v>0</v>
      </c>
      <c r="X111" s="8" t="s">
        <v>198</v>
      </c>
      <c r="Y111" s="8">
        <v>0</v>
      </c>
      <c r="Z111" s="8">
        <v>0</v>
      </c>
      <c r="AC111" s="8">
        <v>73</v>
      </c>
      <c r="AD111" s="8">
        <v>6</v>
      </c>
      <c r="AE111" s="8">
        <v>30</v>
      </c>
      <c r="AF111" s="8">
        <v>65</v>
      </c>
      <c r="AG111" s="8">
        <v>90</v>
      </c>
      <c r="AH111" s="8">
        <v>80</v>
      </c>
      <c r="AI111" s="8">
        <v>240</v>
      </c>
      <c r="AJ111" s="8">
        <v>528</v>
      </c>
      <c r="AK111" s="8">
        <v>541</v>
      </c>
      <c r="AL111" s="8">
        <v>457</v>
      </c>
      <c r="AN111" s="8">
        <v>17.5</v>
      </c>
      <c r="AO111" s="8">
        <v>0.6</v>
      </c>
      <c r="AP111" s="8">
        <v>1.1</v>
      </c>
      <c r="AQ111" s="8">
        <v>3.7</v>
      </c>
      <c r="AR111" s="8">
        <v>12.8</v>
      </c>
      <c r="AS111" s="8">
        <v>10.1</v>
      </c>
      <c r="AT111" s="8">
        <v>86.4</v>
      </c>
      <c r="AU111" s="8">
        <v>153.5</v>
      </c>
      <c r="AV111" s="8">
        <v>188.1</v>
      </c>
      <c r="AW111" s="8">
        <v>159.2</v>
      </c>
      <c r="AY111" s="8">
        <v>0.63</v>
      </c>
      <c r="AZ111" s="8">
        <v>291.2</v>
      </c>
      <c r="BA111" s="8">
        <v>3.3</v>
      </c>
      <c r="BB111" s="8">
        <v>0</v>
      </c>
      <c r="BC111" s="8">
        <v>0.05</v>
      </c>
      <c r="BD111" s="8">
        <v>8</v>
      </c>
      <c r="BE111" s="8">
        <v>0</v>
      </c>
      <c r="BF111" s="8" t="s">
        <v>48</v>
      </c>
      <c r="BG111" s="8" t="s">
        <v>60</v>
      </c>
      <c r="BH111" s="41">
        <v>1</v>
      </c>
      <c r="BI111" s="8"/>
      <c r="BK111">
        <f t="shared" si="75"/>
        <v>48.699999999999996</v>
      </c>
      <c r="BL111">
        <f t="shared" si="76"/>
        <v>4.95</v>
      </c>
      <c r="BM111">
        <f t="shared" si="76"/>
        <v>1.625</v>
      </c>
      <c r="BN111">
        <f t="shared" si="76"/>
        <v>5.325</v>
      </c>
      <c r="BO111">
        <f t="shared" si="76"/>
        <v>9.85</v>
      </c>
      <c r="BP111">
        <f t="shared" si="76"/>
        <v>29.85</v>
      </c>
      <c r="BQ111">
        <f t="shared" si="76"/>
        <v>84.1</v>
      </c>
      <c r="BR111">
        <f t="shared" si="76"/>
        <v>145.375</v>
      </c>
      <c r="BS111">
        <f t="shared" si="76"/>
        <v>172.22500000000002</v>
      </c>
      <c r="BT111">
        <f t="shared" si="77"/>
        <v>131</v>
      </c>
      <c r="BV111" s="26">
        <f t="shared" si="78"/>
        <v>172.22500000000002</v>
      </c>
      <c r="BW111" s="26">
        <f t="shared" si="79"/>
        <v>1.625</v>
      </c>
      <c r="BX111" s="27">
        <f t="shared" si="80"/>
        <v>44.275000000000006</v>
      </c>
      <c r="BY111"/>
      <c r="BZ111">
        <f t="shared" si="81"/>
        <v>1</v>
      </c>
      <c r="CA111">
        <f t="shared" si="81"/>
        <v>0</v>
      </c>
      <c r="CB111">
        <f t="shared" si="81"/>
        <v>0</v>
      </c>
      <c r="CC111">
        <f t="shared" si="81"/>
        <v>0</v>
      </c>
      <c r="CD111">
        <f t="shared" si="81"/>
        <v>0</v>
      </c>
      <c r="CE111">
        <f t="shared" si="81"/>
        <v>0</v>
      </c>
      <c r="CF111">
        <f t="shared" si="81"/>
        <v>1</v>
      </c>
      <c r="CG111">
        <f t="shared" si="81"/>
        <v>1</v>
      </c>
      <c r="CH111">
        <f t="shared" si="81"/>
        <v>1</v>
      </c>
      <c r="CI111">
        <f t="shared" si="81"/>
        <v>1</v>
      </c>
      <c r="CJ111" s="8">
        <f t="shared" si="54"/>
        <v>5</v>
      </c>
      <c r="CK111" s="22" t="s">
        <v>273</v>
      </c>
      <c r="CL111" s="8" t="s">
        <v>186</v>
      </c>
      <c r="CN111" s="159">
        <v>1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158">
        <v>1</v>
      </c>
      <c r="CU111" s="158">
        <v>1</v>
      </c>
      <c r="CV111" s="158">
        <v>1</v>
      </c>
      <c r="CW111" s="159">
        <v>1</v>
      </c>
    </row>
    <row r="112" spans="1:101" ht="12.75">
      <c r="A112" s="33"/>
      <c r="B112" s="34"/>
      <c r="C112" s="34"/>
      <c r="D112" s="35"/>
      <c r="E112" s="33"/>
      <c r="F112" s="36">
        <f>AVERAGE(F106:F109)</f>
        <v>16.3</v>
      </c>
      <c r="G112" s="33"/>
      <c r="H112" s="33"/>
      <c r="I112" s="33"/>
      <c r="J112" s="33"/>
      <c r="K112" s="33"/>
      <c r="L112" s="33"/>
      <c r="M112" s="33"/>
      <c r="N112" s="36"/>
      <c r="O112" s="33"/>
      <c r="P112" s="36"/>
      <c r="Q112" s="33"/>
      <c r="R112" s="36"/>
      <c r="S112" s="33"/>
      <c r="T112" s="37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8" t="s">
        <v>51</v>
      </c>
      <c r="CK112" s="34"/>
      <c r="CL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</row>
    <row r="113" spans="3:100" ht="12.75">
      <c r="C113" s="22"/>
      <c r="D113" s="9"/>
      <c r="BH113" s="8"/>
      <c r="BI113" s="8"/>
      <c r="CJ113" s="8" t="s">
        <v>51</v>
      </c>
      <c r="CO113" s="8"/>
      <c r="CP113" s="8"/>
      <c r="CQ113" s="8"/>
      <c r="CR113" s="8"/>
      <c r="CS113" s="8"/>
      <c r="CT113" s="8"/>
      <c r="CU113" s="8"/>
      <c r="CV113" s="8"/>
    </row>
    <row r="114" spans="1:101" ht="12.75">
      <c r="A114" s="8">
        <v>16</v>
      </c>
      <c r="B114" s="22" t="s">
        <v>274</v>
      </c>
      <c r="C114" s="22" t="s">
        <v>174</v>
      </c>
      <c r="D114" s="9" t="s">
        <v>275</v>
      </c>
      <c r="E114" s="8" t="s">
        <v>129</v>
      </c>
      <c r="F114" s="8">
        <v>17.8</v>
      </c>
      <c r="G114" s="8">
        <v>3.2</v>
      </c>
      <c r="H114" s="8">
        <v>31</v>
      </c>
      <c r="I114" s="8">
        <v>2794</v>
      </c>
      <c r="J114" s="8">
        <v>115</v>
      </c>
      <c r="K114" s="8">
        <v>34.9</v>
      </c>
      <c r="L114" s="8">
        <v>5.5</v>
      </c>
      <c r="M114" s="23">
        <f>(K114-F114)/F114</f>
        <v>0.9606741573033706</v>
      </c>
      <c r="O114" s="8">
        <v>73.3</v>
      </c>
      <c r="Q114" s="8">
        <v>3</v>
      </c>
      <c r="S114" s="8">
        <v>15.3</v>
      </c>
      <c r="U114" s="8">
        <v>13</v>
      </c>
      <c r="AC114" s="8">
        <v>698</v>
      </c>
      <c r="AD114" s="8">
        <v>1127</v>
      </c>
      <c r="AE114" s="8">
        <v>1417</v>
      </c>
      <c r="AF114" s="8">
        <v>1447</v>
      </c>
      <c r="AG114" s="8">
        <v>999</v>
      </c>
      <c r="AH114" s="8">
        <v>567</v>
      </c>
      <c r="AI114" s="8">
        <v>466</v>
      </c>
      <c r="AJ114" s="8">
        <v>506</v>
      </c>
      <c r="AK114" s="8">
        <v>252</v>
      </c>
      <c r="AL114" s="8">
        <v>341</v>
      </c>
      <c r="AN114" s="8">
        <v>30.9</v>
      </c>
      <c r="AO114" s="8">
        <v>56.7</v>
      </c>
      <c r="AP114" s="8">
        <v>73.3</v>
      </c>
      <c r="AQ114" s="8">
        <v>70.3</v>
      </c>
      <c r="AR114" s="8">
        <v>48.5</v>
      </c>
      <c r="AS114" s="8">
        <v>21.6</v>
      </c>
      <c r="AT114" s="8">
        <v>17.8</v>
      </c>
      <c r="AU114" s="8">
        <v>28.2</v>
      </c>
      <c r="AV114" s="8">
        <v>10</v>
      </c>
      <c r="AW114" s="8">
        <v>14.1</v>
      </c>
      <c r="AY114" s="8">
        <v>0.36</v>
      </c>
      <c r="AZ114" s="8">
        <v>107</v>
      </c>
      <c r="BA114" s="8">
        <v>4.1</v>
      </c>
      <c r="BB114" s="8">
        <v>0</v>
      </c>
      <c r="BC114" s="8">
        <v>0.05</v>
      </c>
      <c r="BD114" s="8">
        <v>3</v>
      </c>
      <c r="BE114" s="8">
        <v>0</v>
      </c>
      <c r="BF114" s="8" t="s">
        <v>48</v>
      </c>
      <c r="BG114" s="8" t="s">
        <v>60</v>
      </c>
      <c r="BH114" s="8">
        <v>1.07</v>
      </c>
      <c r="BI114" s="8"/>
      <c r="BK114">
        <f aca="true" t="shared" si="82" ref="BK114:BK119">(AW114+2*AN114+AO114)/4</f>
        <v>33.15</v>
      </c>
      <c r="BL114">
        <f aca="true" t="shared" si="83" ref="BL114:BS119">(AN114+2*AO114+AP114)/4</f>
        <v>54.400000000000006</v>
      </c>
      <c r="BM114">
        <f t="shared" si="83"/>
        <v>68.4</v>
      </c>
      <c r="BN114">
        <f t="shared" si="83"/>
        <v>65.6</v>
      </c>
      <c r="BO114">
        <f t="shared" si="83"/>
        <v>47.225</v>
      </c>
      <c r="BP114">
        <f t="shared" si="83"/>
        <v>27.375</v>
      </c>
      <c r="BQ114">
        <f t="shared" si="83"/>
        <v>21.35</v>
      </c>
      <c r="BR114">
        <f t="shared" si="83"/>
        <v>21.05</v>
      </c>
      <c r="BS114">
        <f t="shared" si="83"/>
        <v>15.575000000000001</v>
      </c>
      <c r="BT114">
        <f aca="true" t="shared" si="84" ref="BT114:BT119">(AV114+2*AW114+AN114)/4</f>
        <v>17.275</v>
      </c>
      <c r="BV114" s="26">
        <f aca="true" t="shared" si="85" ref="BV114:BV119">MAX(BK114:BT114)</f>
        <v>68.4</v>
      </c>
      <c r="BW114" s="26">
        <f aca="true" t="shared" si="86" ref="BW114:BW119">MIN(BK114:BT114)</f>
        <v>15.575000000000001</v>
      </c>
      <c r="BX114" s="27">
        <f aca="true" t="shared" si="87" ref="BX114:BX119">(BV114-BW114)/4+BW114</f>
        <v>28.78125</v>
      </c>
      <c r="BY114"/>
      <c r="BZ114">
        <f aca="true" t="shared" si="88" ref="BZ114:CI119">IF(BK114&gt;$BX114,1,0)</f>
        <v>1</v>
      </c>
      <c r="CA114">
        <f t="shared" si="88"/>
        <v>1</v>
      </c>
      <c r="CB114">
        <f t="shared" si="88"/>
        <v>1</v>
      </c>
      <c r="CC114">
        <f t="shared" si="88"/>
        <v>1</v>
      </c>
      <c r="CD114">
        <f t="shared" si="88"/>
        <v>1</v>
      </c>
      <c r="CE114">
        <f t="shared" si="88"/>
        <v>0</v>
      </c>
      <c r="CF114">
        <f t="shared" si="88"/>
        <v>0</v>
      </c>
      <c r="CG114">
        <f t="shared" si="88"/>
        <v>0</v>
      </c>
      <c r="CH114">
        <f t="shared" si="88"/>
        <v>0</v>
      </c>
      <c r="CI114">
        <f t="shared" si="88"/>
        <v>0</v>
      </c>
      <c r="CJ114" s="8">
        <f t="shared" si="54"/>
        <v>5</v>
      </c>
      <c r="CK114" s="22" t="s">
        <v>274</v>
      </c>
      <c r="CL114" s="8" t="s">
        <v>129</v>
      </c>
      <c r="CN114" s="53">
        <v>1</v>
      </c>
      <c r="CO114" s="8">
        <v>1</v>
      </c>
      <c r="CP114" s="8">
        <v>1</v>
      </c>
      <c r="CQ114" s="8">
        <v>1</v>
      </c>
      <c r="CR114" s="8">
        <v>1</v>
      </c>
      <c r="CS114" s="8">
        <v>0</v>
      </c>
      <c r="CT114" s="8">
        <v>0</v>
      </c>
      <c r="CU114" s="8">
        <v>0</v>
      </c>
      <c r="CV114" s="8">
        <v>0</v>
      </c>
      <c r="CW114" s="53">
        <v>0</v>
      </c>
    </row>
    <row r="115" spans="1:101" ht="12.75">
      <c r="A115" s="8">
        <v>16</v>
      </c>
      <c r="B115" s="22" t="s">
        <v>274</v>
      </c>
      <c r="C115" s="22" t="s">
        <v>174</v>
      </c>
      <c r="D115" s="9" t="s">
        <v>276</v>
      </c>
      <c r="E115" s="8" t="s">
        <v>129</v>
      </c>
      <c r="F115" s="8">
        <v>16.5</v>
      </c>
      <c r="G115" s="8">
        <v>3.3</v>
      </c>
      <c r="H115" s="8">
        <v>30</v>
      </c>
      <c r="I115" s="8">
        <v>2160</v>
      </c>
      <c r="J115" s="8">
        <v>114</v>
      </c>
      <c r="K115" s="8">
        <v>31.3</v>
      </c>
      <c r="L115" s="8">
        <v>6.7</v>
      </c>
      <c r="M115" s="23">
        <f>(K115-F115)/F115</f>
        <v>0.896969696969697</v>
      </c>
      <c r="O115" s="8">
        <v>64</v>
      </c>
      <c r="Q115" s="8">
        <v>4</v>
      </c>
      <c r="S115" s="8">
        <v>18.4</v>
      </c>
      <c r="U115" s="8">
        <v>15.1</v>
      </c>
      <c r="AC115" s="8">
        <v>406</v>
      </c>
      <c r="AD115" s="8">
        <v>633</v>
      </c>
      <c r="AE115" s="8">
        <v>799</v>
      </c>
      <c r="AF115" s="8">
        <v>820</v>
      </c>
      <c r="AG115" s="8">
        <v>568</v>
      </c>
      <c r="AH115" s="8">
        <v>279</v>
      </c>
      <c r="AI115" s="8">
        <v>262</v>
      </c>
      <c r="AJ115" s="8">
        <v>228</v>
      </c>
      <c r="AK115" s="8">
        <v>42</v>
      </c>
      <c r="AL115" s="8">
        <v>184</v>
      </c>
      <c r="AN115" s="8">
        <v>25.9</v>
      </c>
      <c r="AO115" s="8">
        <v>47.8</v>
      </c>
      <c r="AP115" s="8">
        <v>62.5</v>
      </c>
      <c r="AQ115" s="8">
        <v>64</v>
      </c>
      <c r="AR115" s="8">
        <v>40.2</v>
      </c>
      <c r="AS115" s="8">
        <v>13.1</v>
      </c>
      <c r="AT115" s="8">
        <v>10</v>
      </c>
      <c r="AU115" s="8">
        <v>7</v>
      </c>
      <c r="AV115" s="8">
        <v>0.2</v>
      </c>
      <c r="AW115" s="8">
        <v>7.6</v>
      </c>
      <c r="AY115" s="8">
        <v>0.41</v>
      </c>
      <c r="AZ115" s="8">
        <v>105.7</v>
      </c>
      <c r="BA115" s="8">
        <v>4</v>
      </c>
      <c r="BB115" s="8">
        <v>0</v>
      </c>
      <c r="BC115" s="8">
        <v>0.05</v>
      </c>
      <c r="BD115" s="8">
        <v>3</v>
      </c>
      <c r="BE115" s="8">
        <v>0</v>
      </c>
      <c r="BF115" s="8" t="s">
        <v>48</v>
      </c>
      <c r="BG115" s="8" t="s">
        <v>60</v>
      </c>
      <c r="BH115" s="8">
        <v>1.07</v>
      </c>
      <c r="BI115" s="8"/>
      <c r="BK115">
        <f t="shared" si="82"/>
        <v>26.799999999999997</v>
      </c>
      <c r="BL115">
        <f t="shared" si="83"/>
        <v>46</v>
      </c>
      <c r="BM115">
        <f t="shared" si="83"/>
        <v>59.2</v>
      </c>
      <c r="BN115">
        <f t="shared" si="83"/>
        <v>57.675</v>
      </c>
      <c r="BO115">
        <f t="shared" si="83"/>
        <v>39.375</v>
      </c>
      <c r="BP115">
        <f t="shared" si="83"/>
        <v>19.1</v>
      </c>
      <c r="BQ115">
        <f t="shared" si="83"/>
        <v>10.025</v>
      </c>
      <c r="BR115">
        <f t="shared" si="83"/>
        <v>6.05</v>
      </c>
      <c r="BS115">
        <f t="shared" si="83"/>
        <v>3.75</v>
      </c>
      <c r="BT115">
        <f t="shared" si="84"/>
        <v>10.325</v>
      </c>
      <c r="BV115" s="26">
        <f t="shared" si="85"/>
        <v>59.2</v>
      </c>
      <c r="BW115" s="26">
        <f t="shared" si="86"/>
        <v>3.75</v>
      </c>
      <c r="BX115" s="27">
        <f t="shared" si="87"/>
        <v>17.6125</v>
      </c>
      <c r="BY115"/>
      <c r="BZ115">
        <f t="shared" si="88"/>
        <v>1</v>
      </c>
      <c r="CA115">
        <f t="shared" si="88"/>
        <v>1</v>
      </c>
      <c r="CB115">
        <f t="shared" si="88"/>
        <v>1</v>
      </c>
      <c r="CC115">
        <f t="shared" si="88"/>
        <v>1</v>
      </c>
      <c r="CD115">
        <f t="shared" si="88"/>
        <v>1</v>
      </c>
      <c r="CE115">
        <f t="shared" si="88"/>
        <v>1</v>
      </c>
      <c r="CF115">
        <f t="shared" si="88"/>
        <v>0</v>
      </c>
      <c r="CG115">
        <f t="shared" si="88"/>
        <v>0</v>
      </c>
      <c r="CH115">
        <f t="shared" si="88"/>
        <v>0</v>
      </c>
      <c r="CI115">
        <f t="shared" si="88"/>
        <v>0</v>
      </c>
      <c r="CJ115" s="8">
        <f t="shared" si="54"/>
        <v>6</v>
      </c>
      <c r="CK115" s="22" t="s">
        <v>274</v>
      </c>
      <c r="CL115" s="8" t="s">
        <v>129</v>
      </c>
      <c r="CN115" s="53">
        <v>1</v>
      </c>
      <c r="CO115" s="8">
        <v>1</v>
      </c>
      <c r="CP115" s="8">
        <v>1</v>
      </c>
      <c r="CQ115" s="8">
        <v>1</v>
      </c>
      <c r="CR115" s="8">
        <v>1</v>
      </c>
      <c r="CS115" s="8">
        <v>1</v>
      </c>
      <c r="CT115" s="8">
        <v>0</v>
      </c>
      <c r="CU115" s="8">
        <v>0</v>
      </c>
      <c r="CV115" s="8">
        <v>0</v>
      </c>
      <c r="CW115" s="53">
        <v>0</v>
      </c>
    </row>
    <row r="116" spans="1:101" ht="12.75">
      <c r="A116" s="8">
        <v>16</v>
      </c>
      <c r="B116" s="9" t="s">
        <v>277</v>
      </c>
      <c r="C116" s="9" t="s">
        <v>278</v>
      </c>
      <c r="D116" s="8" t="s">
        <v>279</v>
      </c>
      <c r="E116" s="8" t="s">
        <v>129</v>
      </c>
      <c r="F116" s="8">
        <v>18</v>
      </c>
      <c r="G116" s="8">
        <v>6.6</v>
      </c>
      <c r="H116" s="8">
        <v>36</v>
      </c>
      <c r="I116" s="8">
        <v>2807</v>
      </c>
      <c r="J116" s="8">
        <v>133</v>
      </c>
      <c r="K116" s="8">
        <v>32.2</v>
      </c>
      <c r="L116" s="8">
        <v>5.9</v>
      </c>
      <c r="M116" s="23">
        <f>(K116-F116)/F116</f>
        <v>0.7888888888888891</v>
      </c>
      <c r="N116" s="28" t="s">
        <v>51</v>
      </c>
      <c r="O116" s="8">
        <v>69.8</v>
      </c>
      <c r="P116" s="28" t="s">
        <v>51</v>
      </c>
      <c r="Q116" s="8">
        <v>4</v>
      </c>
      <c r="S116" s="8">
        <v>17.9</v>
      </c>
      <c r="T116" s="28" t="s">
        <v>51</v>
      </c>
      <c r="U116" s="8">
        <v>15</v>
      </c>
      <c r="V116" s="28" t="s">
        <v>51</v>
      </c>
      <c r="AC116" s="8">
        <v>408</v>
      </c>
      <c r="AD116" s="8">
        <v>724</v>
      </c>
      <c r="AE116" s="8">
        <v>940</v>
      </c>
      <c r="AF116" s="8">
        <v>1037</v>
      </c>
      <c r="AG116" s="8">
        <v>848</v>
      </c>
      <c r="AH116" s="8">
        <v>478</v>
      </c>
      <c r="AI116" s="8">
        <v>370</v>
      </c>
      <c r="AJ116" s="8">
        <v>339</v>
      </c>
      <c r="AK116" s="8">
        <v>75</v>
      </c>
      <c r="AL116" s="8">
        <v>146</v>
      </c>
      <c r="AN116" s="8">
        <v>23.1</v>
      </c>
      <c r="AO116" s="8">
        <v>46</v>
      </c>
      <c r="AP116" s="8">
        <v>57.4</v>
      </c>
      <c r="AQ116" s="8">
        <v>69.8</v>
      </c>
      <c r="AR116" s="8">
        <v>55.5</v>
      </c>
      <c r="AS116" s="8">
        <v>30.2</v>
      </c>
      <c r="AT116" s="8">
        <v>14.5</v>
      </c>
      <c r="AU116" s="8">
        <v>13.3</v>
      </c>
      <c r="AV116" s="8">
        <v>0.5</v>
      </c>
      <c r="AW116" s="8">
        <v>6.8</v>
      </c>
      <c r="AY116" s="8">
        <v>0.41</v>
      </c>
      <c r="AZ116" s="8">
        <v>119.1</v>
      </c>
      <c r="BA116" s="8">
        <v>3.6</v>
      </c>
      <c r="BB116" s="8">
        <v>0</v>
      </c>
      <c r="BC116" s="8">
        <v>0.05</v>
      </c>
      <c r="BD116" s="8">
        <v>3</v>
      </c>
      <c r="BE116" s="8">
        <v>0</v>
      </c>
      <c r="BH116" s="8"/>
      <c r="BI116" s="8"/>
      <c r="BK116">
        <f t="shared" si="82"/>
        <v>24.75</v>
      </c>
      <c r="BL116">
        <f t="shared" si="83"/>
        <v>43.125</v>
      </c>
      <c r="BM116">
        <f t="shared" si="83"/>
        <v>57.650000000000006</v>
      </c>
      <c r="BN116">
        <f t="shared" si="83"/>
        <v>63.125</v>
      </c>
      <c r="BO116">
        <f t="shared" si="83"/>
        <v>52.75</v>
      </c>
      <c r="BP116">
        <f t="shared" si="83"/>
        <v>32.6</v>
      </c>
      <c r="BQ116">
        <f t="shared" si="83"/>
        <v>18.125</v>
      </c>
      <c r="BR116">
        <f t="shared" si="83"/>
        <v>10.4</v>
      </c>
      <c r="BS116">
        <f t="shared" si="83"/>
        <v>5.275</v>
      </c>
      <c r="BT116">
        <f t="shared" si="84"/>
        <v>9.3</v>
      </c>
      <c r="BV116" s="26">
        <f t="shared" si="85"/>
        <v>63.125</v>
      </c>
      <c r="BW116" s="26">
        <f t="shared" si="86"/>
        <v>5.275</v>
      </c>
      <c r="BX116" s="27">
        <f t="shared" si="87"/>
        <v>19.7375</v>
      </c>
      <c r="BY116"/>
      <c r="BZ116">
        <f t="shared" si="88"/>
        <v>1</v>
      </c>
      <c r="CA116">
        <f t="shared" si="88"/>
        <v>1</v>
      </c>
      <c r="CB116">
        <f t="shared" si="88"/>
        <v>1</v>
      </c>
      <c r="CC116">
        <f t="shared" si="88"/>
        <v>1</v>
      </c>
      <c r="CD116">
        <f t="shared" si="88"/>
        <v>1</v>
      </c>
      <c r="CE116">
        <f t="shared" si="88"/>
        <v>1</v>
      </c>
      <c r="CF116">
        <f t="shared" si="88"/>
        <v>0</v>
      </c>
      <c r="CG116">
        <f t="shared" si="88"/>
        <v>0</v>
      </c>
      <c r="CH116">
        <f t="shared" si="88"/>
        <v>0</v>
      </c>
      <c r="CI116">
        <f t="shared" si="88"/>
        <v>0</v>
      </c>
      <c r="CJ116" s="8">
        <f t="shared" si="54"/>
        <v>6</v>
      </c>
      <c r="CK116" s="9" t="s">
        <v>277</v>
      </c>
      <c r="CL116" s="8" t="s">
        <v>129</v>
      </c>
      <c r="CN116" s="53">
        <v>1</v>
      </c>
      <c r="CO116" s="8">
        <v>1</v>
      </c>
      <c r="CP116" s="8">
        <v>1</v>
      </c>
      <c r="CQ116" s="8">
        <v>1</v>
      </c>
      <c r="CR116" s="8">
        <v>1</v>
      </c>
      <c r="CS116" s="8">
        <v>1</v>
      </c>
      <c r="CT116" s="8">
        <v>0</v>
      </c>
      <c r="CU116" s="8">
        <v>0</v>
      </c>
      <c r="CV116" s="8">
        <v>0</v>
      </c>
      <c r="CW116" s="53">
        <v>0</v>
      </c>
    </row>
    <row r="117" spans="1:101" ht="12.75">
      <c r="A117" s="8">
        <v>16</v>
      </c>
      <c r="B117" s="9" t="s">
        <v>277</v>
      </c>
      <c r="C117" s="9" t="s">
        <v>278</v>
      </c>
      <c r="D117" s="8" t="s">
        <v>279</v>
      </c>
      <c r="E117" s="8" t="s">
        <v>182</v>
      </c>
      <c r="F117" s="8">
        <v>18</v>
      </c>
      <c r="G117" s="8">
        <v>6.6</v>
      </c>
      <c r="H117" s="8">
        <v>36</v>
      </c>
      <c r="I117" s="8">
        <v>1289</v>
      </c>
      <c r="J117" s="8">
        <v>85</v>
      </c>
      <c r="K117" s="8">
        <v>21.9</v>
      </c>
      <c r="L117" s="8">
        <v>6.2</v>
      </c>
      <c r="N117" s="28">
        <f>(K117-K116)/K116</f>
        <v>-0.31987577639751563</v>
      </c>
      <c r="O117" s="8">
        <v>36.7</v>
      </c>
      <c r="P117" s="28">
        <f>(O117-O116)/O116</f>
        <v>-0.4742120343839541</v>
      </c>
      <c r="Q117" s="8">
        <v>4</v>
      </c>
      <c r="R117" s="12">
        <v>0</v>
      </c>
      <c r="S117" s="8">
        <v>14.9</v>
      </c>
      <c r="T117" s="28">
        <f>(S117-S116)/S116</f>
        <v>-0.1675977653631284</v>
      </c>
      <c r="U117" s="8">
        <v>12.1</v>
      </c>
      <c r="V117" s="28">
        <f>(U117-U116)/U116</f>
        <v>-0.19333333333333336</v>
      </c>
      <c r="W117" s="30" t="s">
        <v>183</v>
      </c>
      <c r="X117" s="30" t="s">
        <v>183</v>
      </c>
      <c r="Y117" s="49" t="s">
        <v>231</v>
      </c>
      <c r="Z117" s="8">
        <v>0</v>
      </c>
      <c r="AC117" s="8">
        <v>241</v>
      </c>
      <c r="AD117" s="8">
        <v>307</v>
      </c>
      <c r="AE117" s="8">
        <v>373</v>
      </c>
      <c r="AF117" s="8">
        <v>428</v>
      </c>
      <c r="AG117" s="8">
        <v>363</v>
      </c>
      <c r="AH117" s="8">
        <v>237</v>
      </c>
      <c r="AI117" s="8">
        <v>157</v>
      </c>
      <c r="AJ117" s="8">
        <v>151</v>
      </c>
      <c r="AK117" s="8">
        <v>64</v>
      </c>
      <c r="AL117" s="8">
        <v>130</v>
      </c>
      <c r="AN117" s="8">
        <v>20.3</v>
      </c>
      <c r="AO117" s="8">
        <v>27.5</v>
      </c>
      <c r="AP117" s="8">
        <v>33.9</v>
      </c>
      <c r="AQ117" s="8">
        <v>36.7</v>
      </c>
      <c r="AR117" s="8">
        <v>29.2</v>
      </c>
      <c r="AS117" s="8">
        <v>17.8</v>
      </c>
      <c r="AT117" s="8">
        <v>5.3</v>
      </c>
      <c r="AU117" s="8">
        <v>4.4</v>
      </c>
      <c r="AV117" s="8">
        <v>0.7</v>
      </c>
      <c r="AW117" s="8">
        <v>7.8</v>
      </c>
      <c r="AY117" s="8">
        <v>0.34</v>
      </c>
      <c r="AZ117" s="8">
        <v>115.9</v>
      </c>
      <c r="BA117" s="8">
        <v>6.8</v>
      </c>
      <c r="BB117" s="8">
        <v>0</v>
      </c>
      <c r="BC117" s="8">
        <v>0.05</v>
      </c>
      <c r="BD117" s="8">
        <v>3</v>
      </c>
      <c r="BE117" s="8">
        <v>0</v>
      </c>
      <c r="BH117" s="8"/>
      <c r="BI117" s="8"/>
      <c r="BK117">
        <f t="shared" si="82"/>
        <v>18.975</v>
      </c>
      <c r="BL117">
        <f t="shared" si="83"/>
        <v>27.299999999999997</v>
      </c>
      <c r="BM117">
        <f t="shared" si="83"/>
        <v>33</v>
      </c>
      <c r="BN117">
        <f t="shared" si="83"/>
        <v>34.125</v>
      </c>
      <c r="BO117">
        <f t="shared" si="83"/>
        <v>28.224999999999998</v>
      </c>
      <c r="BP117">
        <f t="shared" si="83"/>
        <v>17.525</v>
      </c>
      <c r="BQ117">
        <f t="shared" si="83"/>
        <v>8.2</v>
      </c>
      <c r="BR117">
        <f t="shared" si="83"/>
        <v>3.7</v>
      </c>
      <c r="BS117">
        <f t="shared" si="83"/>
        <v>3.4000000000000004</v>
      </c>
      <c r="BT117">
        <f t="shared" si="84"/>
        <v>9.15</v>
      </c>
      <c r="BV117" s="26">
        <f t="shared" si="85"/>
        <v>34.125</v>
      </c>
      <c r="BW117" s="26">
        <f t="shared" si="86"/>
        <v>3.4000000000000004</v>
      </c>
      <c r="BX117" s="27">
        <f t="shared" si="87"/>
        <v>11.08125</v>
      </c>
      <c r="BY117"/>
      <c r="BZ117">
        <f t="shared" si="88"/>
        <v>1</v>
      </c>
      <c r="CA117">
        <f t="shared" si="88"/>
        <v>1</v>
      </c>
      <c r="CB117">
        <f t="shared" si="88"/>
        <v>1</v>
      </c>
      <c r="CC117">
        <f t="shared" si="88"/>
        <v>1</v>
      </c>
      <c r="CD117">
        <f t="shared" si="88"/>
        <v>1</v>
      </c>
      <c r="CE117">
        <f t="shared" si="88"/>
        <v>1</v>
      </c>
      <c r="CF117">
        <f t="shared" si="88"/>
        <v>0</v>
      </c>
      <c r="CG117">
        <f t="shared" si="88"/>
        <v>0</v>
      </c>
      <c r="CH117">
        <f t="shared" si="88"/>
        <v>0</v>
      </c>
      <c r="CI117">
        <f t="shared" si="88"/>
        <v>0</v>
      </c>
      <c r="CJ117" s="8">
        <f t="shared" si="54"/>
        <v>6</v>
      </c>
      <c r="CK117" s="9" t="s">
        <v>277</v>
      </c>
      <c r="CL117" s="8" t="s">
        <v>182</v>
      </c>
      <c r="CN117" s="159">
        <v>1</v>
      </c>
      <c r="CO117" s="158">
        <v>1</v>
      </c>
      <c r="CP117" s="158">
        <v>1</v>
      </c>
      <c r="CQ117" s="158">
        <v>1</v>
      </c>
      <c r="CR117" s="158">
        <v>1</v>
      </c>
      <c r="CS117" s="158">
        <v>1</v>
      </c>
      <c r="CT117" s="8">
        <v>0</v>
      </c>
      <c r="CU117" s="8">
        <v>0</v>
      </c>
      <c r="CV117" s="8">
        <v>0</v>
      </c>
      <c r="CW117" s="53">
        <v>0</v>
      </c>
    </row>
    <row r="118" spans="1:101" ht="12.75">
      <c r="A118" s="8">
        <v>16</v>
      </c>
      <c r="B118" s="22" t="s">
        <v>277</v>
      </c>
      <c r="C118" s="22" t="s">
        <v>278</v>
      </c>
      <c r="D118" s="9" t="s">
        <v>276</v>
      </c>
      <c r="E118" s="8" t="s">
        <v>184</v>
      </c>
      <c r="F118" s="8">
        <v>16.5</v>
      </c>
      <c r="G118" s="8">
        <v>3.3</v>
      </c>
      <c r="H118" s="8">
        <v>29</v>
      </c>
      <c r="I118" s="8">
        <v>1081</v>
      </c>
      <c r="J118" s="8">
        <v>82</v>
      </c>
      <c r="K118" s="8">
        <v>20.3</v>
      </c>
      <c r="L118" s="8">
        <v>7.1</v>
      </c>
      <c r="N118" s="28">
        <f>(K118-K116)/K116</f>
        <v>-0.3695652173913044</v>
      </c>
      <c r="O118" s="8">
        <v>43.2</v>
      </c>
      <c r="P118" s="28">
        <f>(O118-O116)/O116</f>
        <v>-0.3810888252148997</v>
      </c>
      <c r="Q118" s="8">
        <v>3</v>
      </c>
      <c r="R118" s="12">
        <v>1</v>
      </c>
      <c r="S118" s="8">
        <v>16.6</v>
      </c>
      <c r="T118" s="28">
        <f>(S118-S116)/S116</f>
        <v>-0.07262569832402219</v>
      </c>
      <c r="U118" s="8">
        <v>14.4</v>
      </c>
      <c r="V118" s="28">
        <f>(U118-U116)/U116</f>
        <v>-0.03999999999999997</v>
      </c>
      <c r="W118" s="8" t="s">
        <v>198</v>
      </c>
      <c r="X118" s="8" t="s">
        <v>198</v>
      </c>
      <c r="Y118" s="8" t="s">
        <v>198</v>
      </c>
      <c r="Z118" s="8">
        <v>0</v>
      </c>
      <c r="AC118" s="8">
        <v>230</v>
      </c>
      <c r="AD118" s="8">
        <v>262</v>
      </c>
      <c r="AE118" s="8">
        <v>399</v>
      </c>
      <c r="AF118" s="8">
        <v>384</v>
      </c>
      <c r="AG118" s="8">
        <v>345</v>
      </c>
      <c r="AH118" s="8">
        <v>164</v>
      </c>
      <c r="AI118" s="8">
        <v>64</v>
      </c>
      <c r="AJ118" s="8">
        <v>90</v>
      </c>
      <c r="AK118" s="8">
        <v>45</v>
      </c>
      <c r="AL118" s="8">
        <v>145</v>
      </c>
      <c r="AN118" s="8">
        <v>22.7</v>
      </c>
      <c r="AO118" s="8">
        <v>27.5</v>
      </c>
      <c r="AP118" s="8">
        <v>43.2</v>
      </c>
      <c r="AQ118" s="8">
        <v>39.3</v>
      </c>
      <c r="AR118" s="8">
        <v>31.6</v>
      </c>
      <c r="AS118" s="8">
        <v>7.1</v>
      </c>
      <c r="AT118" s="8">
        <v>1.2</v>
      </c>
      <c r="AU118" s="8">
        <v>3.1</v>
      </c>
      <c r="AV118" s="8">
        <v>1.6</v>
      </c>
      <c r="AW118" s="8">
        <v>11.2</v>
      </c>
      <c r="AY118" s="8">
        <v>0.41</v>
      </c>
      <c r="AZ118" s="8">
        <v>103.4</v>
      </c>
      <c r="BA118" s="8">
        <v>5.8</v>
      </c>
      <c r="BB118" s="8">
        <v>0</v>
      </c>
      <c r="BC118" s="8">
        <v>0.05</v>
      </c>
      <c r="BD118" s="8">
        <v>3</v>
      </c>
      <c r="BE118" s="8">
        <v>0</v>
      </c>
      <c r="BF118" s="8" t="s">
        <v>48</v>
      </c>
      <c r="BG118" s="8" t="s">
        <v>60</v>
      </c>
      <c r="BH118" s="8">
        <v>1.07</v>
      </c>
      <c r="BI118" s="8"/>
      <c r="BK118">
        <f t="shared" si="82"/>
        <v>21.025</v>
      </c>
      <c r="BL118">
        <f t="shared" si="83"/>
        <v>30.225</v>
      </c>
      <c r="BM118">
        <f t="shared" si="83"/>
        <v>38.3</v>
      </c>
      <c r="BN118">
        <f t="shared" si="83"/>
        <v>38.35</v>
      </c>
      <c r="BO118">
        <f t="shared" si="83"/>
        <v>27.4</v>
      </c>
      <c r="BP118">
        <f t="shared" si="83"/>
        <v>11.75</v>
      </c>
      <c r="BQ118">
        <f t="shared" si="83"/>
        <v>3.15</v>
      </c>
      <c r="BR118">
        <f t="shared" si="83"/>
        <v>2.25</v>
      </c>
      <c r="BS118">
        <f t="shared" si="83"/>
        <v>4.375</v>
      </c>
      <c r="BT118">
        <f t="shared" si="84"/>
        <v>11.675</v>
      </c>
      <c r="BV118" s="26">
        <f t="shared" si="85"/>
        <v>38.35</v>
      </c>
      <c r="BW118" s="26">
        <f t="shared" si="86"/>
        <v>2.25</v>
      </c>
      <c r="BX118" s="27">
        <f t="shared" si="87"/>
        <v>11.275</v>
      </c>
      <c r="BY118"/>
      <c r="BZ118">
        <f t="shared" si="88"/>
        <v>1</v>
      </c>
      <c r="CA118">
        <f t="shared" si="88"/>
        <v>1</v>
      </c>
      <c r="CB118">
        <f t="shared" si="88"/>
        <v>1</v>
      </c>
      <c r="CC118">
        <f t="shared" si="88"/>
        <v>1</v>
      </c>
      <c r="CD118">
        <f t="shared" si="88"/>
        <v>1</v>
      </c>
      <c r="CE118">
        <f t="shared" si="88"/>
        <v>1</v>
      </c>
      <c r="CF118">
        <f t="shared" si="88"/>
        <v>0</v>
      </c>
      <c r="CG118">
        <f t="shared" si="88"/>
        <v>0</v>
      </c>
      <c r="CH118">
        <f t="shared" si="88"/>
        <v>0</v>
      </c>
      <c r="CI118">
        <f t="shared" si="88"/>
        <v>1</v>
      </c>
      <c r="CJ118" s="8">
        <f t="shared" si="54"/>
        <v>7</v>
      </c>
      <c r="CK118" s="22" t="s">
        <v>277</v>
      </c>
      <c r="CL118" s="8" t="s">
        <v>184</v>
      </c>
      <c r="CN118" s="159">
        <v>1</v>
      </c>
      <c r="CO118" s="158">
        <v>1</v>
      </c>
      <c r="CP118" s="158">
        <v>1</v>
      </c>
      <c r="CQ118" s="158">
        <v>1</v>
      </c>
      <c r="CR118" s="158">
        <v>1</v>
      </c>
      <c r="CS118" s="158">
        <v>1</v>
      </c>
      <c r="CT118" s="8">
        <v>0</v>
      </c>
      <c r="CU118" s="8">
        <v>0</v>
      </c>
      <c r="CV118" s="8">
        <v>0</v>
      </c>
      <c r="CW118" s="159">
        <v>1</v>
      </c>
    </row>
    <row r="119" spans="1:101" ht="12.75">
      <c r="A119" s="8">
        <v>16</v>
      </c>
      <c r="B119" s="22" t="s">
        <v>277</v>
      </c>
      <c r="C119" s="22" t="s">
        <v>278</v>
      </c>
      <c r="D119" s="9" t="s">
        <v>275</v>
      </c>
      <c r="E119" s="8" t="s">
        <v>186</v>
      </c>
      <c r="F119" s="8">
        <v>17.8</v>
      </c>
      <c r="G119" s="8">
        <v>3.2</v>
      </c>
      <c r="H119" s="8">
        <v>30</v>
      </c>
      <c r="I119" s="8">
        <v>1047</v>
      </c>
      <c r="J119" s="8">
        <v>70</v>
      </c>
      <c r="K119" s="8">
        <v>21.4</v>
      </c>
      <c r="L119" s="8">
        <v>6.7</v>
      </c>
      <c r="M119" s="42" t="s">
        <v>51</v>
      </c>
      <c r="N119" s="28">
        <f>(K119-K116)/K116</f>
        <v>-0.3354037267080746</v>
      </c>
      <c r="O119" s="8">
        <v>48.1</v>
      </c>
      <c r="P119" s="28">
        <f>(O119-O116)/O116</f>
        <v>-0.31088825214899707</v>
      </c>
      <c r="Q119" s="8">
        <v>4</v>
      </c>
      <c r="R119" s="12">
        <v>0</v>
      </c>
      <c r="S119" s="8">
        <v>16.7</v>
      </c>
      <c r="T119" s="28">
        <f>(S119-S116)/S116</f>
        <v>-0.06703910614525137</v>
      </c>
      <c r="U119" s="8">
        <v>11.7</v>
      </c>
      <c r="V119" s="28">
        <f>(U119-U116)/U116</f>
        <v>-0.22000000000000006</v>
      </c>
      <c r="W119" s="8" t="s">
        <v>198</v>
      </c>
      <c r="X119" s="8" t="s">
        <v>198</v>
      </c>
      <c r="Y119" s="8" t="s">
        <v>198</v>
      </c>
      <c r="Z119" s="8">
        <v>0</v>
      </c>
      <c r="AC119" s="8">
        <v>297</v>
      </c>
      <c r="AD119" s="8">
        <v>260</v>
      </c>
      <c r="AE119" s="8">
        <v>443</v>
      </c>
      <c r="AF119" s="8">
        <v>477</v>
      </c>
      <c r="AG119" s="8">
        <v>598</v>
      </c>
      <c r="AH119" s="8">
        <v>291</v>
      </c>
      <c r="AI119" s="8">
        <v>83</v>
      </c>
      <c r="AJ119" s="8">
        <v>122</v>
      </c>
      <c r="AK119" s="8">
        <v>221</v>
      </c>
      <c r="AL119" s="8">
        <v>288</v>
      </c>
      <c r="AN119" s="8">
        <v>24.1</v>
      </c>
      <c r="AO119" s="8">
        <v>18</v>
      </c>
      <c r="AP119" s="8">
        <v>42.6</v>
      </c>
      <c r="AQ119" s="8">
        <v>44.8</v>
      </c>
      <c r="AR119" s="8">
        <v>48.1</v>
      </c>
      <c r="AS119" s="8">
        <v>26</v>
      </c>
      <c r="AT119" s="8">
        <v>4.7</v>
      </c>
      <c r="AU119" s="8">
        <v>9.8</v>
      </c>
      <c r="AV119" s="8">
        <v>26.2</v>
      </c>
      <c r="AW119" s="8">
        <v>21.6</v>
      </c>
      <c r="AY119" s="8">
        <v>0.27</v>
      </c>
      <c r="AZ119" s="8">
        <v>114.7</v>
      </c>
      <c r="BA119" s="8">
        <v>8.3</v>
      </c>
      <c r="BB119" s="8">
        <v>0</v>
      </c>
      <c r="BC119" s="8">
        <v>0.05</v>
      </c>
      <c r="BD119" s="8">
        <v>3</v>
      </c>
      <c r="BE119" s="8">
        <v>0</v>
      </c>
      <c r="BF119" s="8" t="s">
        <v>48</v>
      </c>
      <c r="BG119" s="8" t="s">
        <v>60</v>
      </c>
      <c r="BH119" s="8">
        <v>1.07</v>
      </c>
      <c r="BI119" s="8"/>
      <c r="BK119">
        <f t="shared" si="82"/>
        <v>21.950000000000003</v>
      </c>
      <c r="BL119">
        <f t="shared" si="83"/>
        <v>25.675</v>
      </c>
      <c r="BM119">
        <f t="shared" si="83"/>
        <v>37</v>
      </c>
      <c r="BN119">
        <f t="shared" si="83"/>
        <v>45.074999999999996</v>
      </c>
      <c r="BO119">
        <f t="shared" si="83"/>
        <v>41.75</v>
      </c>
      <c r="BP119">
        <f t="shared" si="83"/>
        <v>26.2</v>
      </c>
      <c r="BQ119">
        <f t="shared" si="83"/>
        <v>11.3</v>
      </c>
      <c r="BR119">
        <f t="shared" si="83"/>
        <v>12.625</v>
      </c>
      <c r="BS119">
        <f t="shared" si="83"/>
        <v>20.950000000000003</v>
      </c>
      <c r="BT119">
        <f t="shared" si="84"/>
        <v>23.375</v>
      </c>
      <c r="BV119" s="26">
        <f t="shared" si="85"/>
        <v>45.074999999999996</v>
      </c>
      <c r="BW119" s="26">
        <f t="shared" si="86"/>
        <v>11.3</v>
      </c>
      <c r="BX119" s="27">
        <f t="shared" si="87"/>
        <v>19.74375</v>
      </c>
      <c r="BY119"/>
      <c r="BZ119">
        <f t="shared" si="88"/>
        <v>1</v>
      </c>
      <c r="CA119">
        <f t="shared" si="88"/>
        <v>1</v>
      </c>
      <c r="CB119">
        <f t="shared" si="88"/>
        <v>1</v>
      </c>
      <c r="CC119">
        <f t="shared" si="88"/>
        <v>1</v>
      </c>
      <c r="CD119">
        <f t="shared" si="88"/>
        <v>1</v>
      </c>
      <c r="CE119">
        <f t="shared" si="88"/>
        <v>1</v>
      </c>
      <c r="CF119">
        <f t="shared" si="88"/>
        <v>0</v>
      </c>
      <c r="CG119">
        <f t="shared" si="88"/>
        <v>0</v>
      </c>
      <c r="CH119">
        <f t="shared" si="88"/>
        <v>1</v>
      </c>
      <c r="CI119">
        <f t="shared" si="88"/>
        <v>1</v>
      </c>
      <c r="CJ119" s="8">
        <f t="shared" si="54"/>
        <v>8</v>
      </c>
      <c r="CK119" s="22" t="s">
        <v>277</v>
      </c>
      <c r="CL119" s="8" t="s">
        <v>186</v>
      </c>
      <c r="CN119" s="159">
        <v>1</v>
      </c>
      <c r="CO119" s="158">
        <v>1</v>
      </c>
      <c r="CP119" s="158">
        <v>1</v>
      </c>
      <c r="CQ119" s="158">
        <v>1</v>
      </c>
      <c r="CR119" s="158">
        <v>1</v>
      </c>
      <c r="CS119" s="158">
        <v>1</v>
      </c>
      <c r="CT119" s="8">
        <v>0</v>
      </c>
      <c r="CU119" s="8">
        <v>0</v>
      </c>
      <c r="CV119" s="158">
        <v>1</v>
      </c>
      <c r="CW119" s="159">
        <v>1</v>
      </c>
    </row>
    <row r="120" spans="1:101" ht="12.75">
      <c r="A120" s="33" t="s">
        <v>51</v>
      </c>
      <c r="B120" s="34"/>
      <c r="C120" s="34"/>
      <c r="D120" s="35"/>
      <c r="E120" s="33"/>
      <c r="F120" s="36">
        <f>AVERAGE(F114:F117)</f>
        <v>17.575</v>
      </c>
      <c r="G120" s="33"/>
      <c r="H120" s="33"/>
      <c r="I120" s="33"/>
      <c r="J120" s="33"/>
      <c r="K120" s="33"/>
      <c r="L120" s="33"/>
      <c r="M120" s="33"/>
      <c r="N120" s="36"/>
      <c r="O120" s="33"/>
      <c r="P120" s="36"/>
      <c r="Q120" s="33"/>
      <c r="R120" s="36"/>
      <c r="S120" s="33"/>
      <c r="T120" s="37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8" t="s">
        <v>51</v>
      </c>
      <c r="CK120" s="34"/>
      <c r="CL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</row>
    <row r="121" spans="3:100" ht="12.75">
      <c r="C121" s="22"/>
      <c r="D121" s="9"/>
      <c r="BH121" s="8"/>
      <c r="BI121" s="8"/>
      <c r="CJ121" s="8" t="s">
        <v>51</v>
      </c>
      <c r="CO121" s="8"/>
      <c r="CP121" s="8"/>
      <c r="CQ121" s="8"/>
      <c r="CR121" s="8"/>
      <c r="CS121" s="8"/>
      <c r="CT121" s="8"/>
      <c r="CU121" s="8"/>
      <c r="CV121" s="8"/>
    </row>
    <row r="122" spans="1:101" ht="12.75">
      <c r="A122" s="8">
        <v>17</v>
      </c>
      <c r="B122" s="22" t="s">
        <v>280</v>
      </c>
      <c r="C122" s="22" t="s">
        <v>174</v>
      </c>
      <c r="D122" s="9" t="s">
        <v>275</v>
      </c>
      <c r="E122" s="8" t="s">
        <v>129</v>
      </c>
      <c r="F122" s="8">
        <v>16.8</v>
      </c>
      <c r="G122" s="8">
        <v>1.7</v>
      </c>
      <c r="H122" s="8">
        <v>31</v>
      </c>
      <c r="I122" s="8">
        <v>1114</v>
      </c>
      <c r="J122" s="8">
        <v>114</v>
      </c>
      <c r="K122" s="8">
        <v>14.2</v>
      </c>
      <c r="L122" s="8">
        <v>4.1</v>
      </c>
      <c r="M122" s="23">
        <f>(K122-F122)/F122</f>
        <v>-0.15476190476190485</v>
      </c>
      <c r="O122" s="8">
        <v>17.5</v>
      </c>
      <c r="Q122" s="8">
        <v>4</v>
      </c>
      <c r="S122" s="8">
        <v>12.2</v>
      </c>
      <c r="U122" s="8">
        <v>9.8</v>
      </c>
      <c r="AC122" s="8">
        <v>416</v>
      </c>
      <c r="AD122" s="8">
        <v>434</v>
      </c>
      <c r="AE122" s="8">
        <v>564</v>
      </c>
      <c r="AF122" s="8">
        <v>667</v>
      </c>
      <c r="AG122" s="8">
        <v>593</v>
      </c>
      <c r="AH122" s="8">
        <v>440</v>
      </c>
      <c r="AI122" s="8">
        <v>325</v>
      </c>
      <c r="AJ122" s="8">
        <v>226</v>
      </c>
      <c r="AK122" s="8">
        <v>161</v>
      </c>
      <c r="AL122" s="8">
        <v>323</v>
      </c>
      <c r="AN122" s="8">
        <v>13</v>
      </c>
      <c r="AO122" s="8">
        <v>6</v>
      </c>
      <c r="AP122" s="8">
        <v>12.4</v>
      </c>
      <c r="AQ122" s="8">
        <v>17.5</v>
      </c>
      <c r="AR122" s="8">
        <v>11.1</v>
      </c>
      <c r="AS122" s="8">
        <v>3.8</v>
      </c>
      <c r="AT122" s="8">
        <v>1.9</v>
      </c>
      <c r="AU122" s="8">
        <v>1.3</v>
      </c>
      <c r="AV122" s="8">
        <v>1.5</v>
      </c>
      <c r="AW122" s="8">
        <v>4.1</v>
      </c>
      <c r="AY122" s="8">
        <v>0.26</v>
      </c>
      <c r="AZ122" s="8">
        <v>117.8</v>
      </c>
      <c r="BA122" s="8">
        <v>9.5</v>
      </c>
      <c r="BB122" s="8">
        <v>0</v>
      </c>
      <c r="BC122" s="8">
        <v>0.05</v>
      </c>
      <c r="BD122" s="8">
        <v>3</v>
      </c>
      <c r="BE122" s="8">
        <v>0</v>
      </c>
      <c r="BF122" s="8" t="s">
        <v>48</v>
      </c>
      <c r="BG122" s="8" t="s">
        <v>60</v>
      </c>
      <c r="BH122" s="41">
        <v>3</v>
      </c>
      <c r="BI122" s="8"/>
      <c r="BK122">
        <f aca="true" t="shared" si="89" ref="BK122:BK127">(AW122+2*AN122+AO122)/4</f>
        <v>9.025</v>
      </c>
      <c r="BL122">
        <f aca="true" t="shared" si="90" ref="BL122:BS127">(AN122+2*AO122+AP122)/4</f>
        <v>9.35</v>
      </c>
      <c r="BM122">
        <f t="shared" si="90"/>
        <v>12.075</v>
      </c>
      <c r="BN122">
        <f t="shared" si="90"/>
        <v>14.625</v>
      </c>
      <c r="BO122">
        <f t="shared" si="90"/>
        <v>10.875</v>
      </c>
      <c r="BP122">
        <f t="shared" si="90"/>
        <v>5.1499999999999995</v>
      </c>
      <c r="BQ122">
        <f t="shared" si="90"/>
        <v>2.225</v>
      </c>
      <c r="BR122">
        <f t="shared" si="90"/>
        <v>1.5</v>
      </c>
      <c r="BS122">
        <f t="shared" si="90"/>
        <v>2.0999999999999996</v>
      </c>
      <c r="BT122">
        <f aca="true" t="shared" si="91" ref="BT122:BT127">(AV122+2*AW122+AN122)/4</f>
        <v>5.675</v>
      </c>
      <c r="BV122" s="26">
        <f aca="true" t="shared" si="92" ref="BV122:BV127">MAX(BK122:BT122)</f>
        <v>14.625</v>
      </c>
      <c r="BW122" s="26">
        <f aca="true" t="shared" si="93" ref="BW122:BW127">MIN(BK122:BT122)</f>
        <v>1.5</v>
      </c>
      <c r="BX122" s="27">
        <f aca="true" t="shared" si="94" ref="BX122:BX127">(BV122-BW122)/4+BW122</f>
        <v>4.78125</v>
      </c>
      <c r="BY122"/>
      <c r="BZ122">
        <f aca="true" t="shared" si="95" ref="BZ122:CI127">IF(BK122&gt;$BX122,1,0)</f>
        <v>1</v>
      </c>
      <c r="CA122">
        <f t="shared" si="95"/>
        <v>1</v>
      </c>
      <c r="CB122">
        <f t="shared" si="95"/>
        <v>1</v>
      </c>
      <c r="CC122">
        <f t="shared" si="95"/>
        <v>1</v>
      </c>
      <c r="CD122">
        <f t="shared" si="95"/>
        <v>1</v>
      </c>
      <c r="CE122">
        <f t="shared" si="95"/>
        <v>1</v>
      </c>
      <c r="CF122">
        <f t="shared" si="95"/>
        <v>0</v>
      </c>
      <c r="CG122">
        <f t="shared" si="95"/>
        <v>0</v>
      </c>
      <c r="CH122">
        <f t="shared" si="95"/>
        <v>0</v>
      </c>
      <c r="CI122">
        <f t="shared" si="95"/>
        <v>1</v>
      </c>
      <c r="CJ122" s="8">
        <f t="shared" si="54"/>
        <v>7</v>
      </c>
      <c r="CK122" s="22" t="s">
        <v>280</v>
      </c>
      <c r="CL122" s="8" t="s">
        <v>129</v>
      </c>
      <c r="CM122" s="64" t="s">
        <v>280</v>
      </c>
      <c r="CN122" s="53">
        <v>1</v>
      </c>
      <c r="CO122" s="8">
        <v>1</v>
      </c>
      <c r="CP122" s="8">
        <v>1</v>
      </c>
      <c r="CQ122" s="8">
        <v>1</v>
      </c>
      <c r="CR122" s="8">
        <v>1</v>
      </c>
      <c r="CS122" s="8">
        <v>1</v>
      </c>
      <c r="CT122" s="8">
        <v>0</v>
      </c>
      <c r="CU122" s="8">
        <v>0</v>
      </c>
      <c r="CV122" s="8">
        <v>0</v>
      </c>
      <c r="CW122" s="53">
        <v>1</v>
      </c>
    </row>
    <row r="123" spans="1:101" ht="12.75">
      <c r="A123" s="8">
        <v>17</v>
      </c>
      <c r="B123" s="22" t="s">
        <v>280</v>
      </c>
      <c r="C123" s="22" t="s">
        <v>174</v>
      </c>
      <c r="D123" s="9" t="s">
        <v>276</v>
      </c>
      <c r="E123" s="8" t="s">
        <v>129</v>
      </c>
      <c r="F123" s="8">
        <v>16.7</v>
      </c>
      <c r="G123" s="8">
        <v>1.4</v>
      </c>
      <c r="H123" s="8">
        <v>30</v>
      </c>
      <c r="I123" s="8">
        <v>846</v>
      </c>
      <c r="J123" s="8">
        <v>114</v>
      </c>
      <c r="K123" s="8">
        <v>11.9</v>
      </c>
      <c r="L123" s="8">
        <v>5.2</v>
      </c>
      <c r="M123" s="23">
        <f>(K123-F123)/F123</f>
        <v>-0.28742514970059874</v>
      </c>
      <c r="O123" s="8">
        <v>12.5</v>
      </c>
      <c r="Q123" s="8">
        <v>3</v>
      </c>
      <c r="S123" s="8">
        <v>12.3</v>
      </c>
      <c r="U123" s="8">
        <v>10.3</v>
      </c>
      <c r="AC123" s="8">
        <v>393</v>
      </c>
      <c r="AD123" s="8">
        <v>392</v>
      </c>
      <c r="AE123" s="8">
        <v>494</v>
      </c>
      <c r="AF123" s="8">
        <v>480</v>
      </c>
      <c r="AG123" s="8">
        <v>447</v>
      </c>
      <c r="AH123" s="8">
        <v>331</v>
      </c>
      <c r="AI123" s="8">
        <v>247</v>
      </c>
      <c r="AJ123" s="8">
        <v>147</v>
      </c>
      <c r="AK123" s="8">
        <v>94</v>
      </c>
      <c r="AL123" s="8">
        <v>222</v>
      </c>
      <c r="AN123" s="8">
        <v>11.8</v>
      </c>
      <c r="AO123" s="8">
        <v>5.1</v>
      </c>
      <c r="AP123" s="8">
        <v>12.5</v>
      </c>
      <c r="AQ123" s="8">
        <v>9.8</v>
      </c>
      <c r="AR123" s="8">
        <v>6.2</v>
      </c>
      <c r="AS123" s="8">
        <v>2.7</v>
      </c>
      <c r="AT123" s="8">
        <v>1.7</v>
      </c>
      <c r="AU123" s="8">
        <v>0.3</v>
      </c>
      <c r="AV123" s="8">
        <v>0.6</v>
      </c>
      <c r="AW123" s="8">
        <v>1.2</v>
      </c>
      <c r="AY123" s="8">
        <v>0.29</v>
      </c>
      <c r="AZ123" s="8">
        <v>108.9</v>
      </c>
      <c r="BA123" s="8">
        <v>9.5</v>
      </c>
      <c r="BB123" s="8">
        <v>0</v>
      </c>
      <c r="BC123" s="8">
        <v>0.05</v>
      </c>
      <c r="BD123" s="8">
        <v>3</v>
      </c>
      <c r="BE123" s="8">
        <v>0</v>
      </c>
      <c r="BF123" s="8" t="s">
        <v>48</v>
      </c>
      <c r="BG123" s="8" t="s">
        <v>60</v>
      </c>
      <c r="BH123" s="41">
        <v>3</v>
      </c>
      <c r="BI123" s="8"/>
      <c r="BK123">
        <f t="shared" si="89"/>
        <v>7.475</v>
      </c>
      <c r="BL123">
        <f t="shared" si="90"/>
        <v>8.625</v>
      </c>
      <c r="BM123">
        <f t="shared" si="90"/>
        <v>9.975000000000001</v>
      </c>
      <c r="BN123">
        <f t="shared" si="90"/>
        <v>9.575000000000001</v>
      </c>
      <c r="BO123">
        <f t="shared" si="90"/>
        <v>6.2250000000000005</v>
      </c>
      <c r="BP123">
        <f t="shared" si="90"/>
        <v>3.325</v>
      </c>
      <c r="BQ123">
        <f t="shared" si="90"/>
        <v>1.5999999999999999</v>
      </c>
      <c r="BR123">
        <f t="shared" si="90"/>
        <v>0.725</v>
      </c>
      <c r="BS123">
        <f t="shared" si="90"/>
        <v>0.675</v>
      </c>
      <c r="BT123">
        <f t="shared" si="91"/>
        <v>3.7</v>
      </c>
      <c r="BV123" s="26">
        <f t="shared" si="92"/>
        <v>9.975000000000001</v>
      </c>
      <c r="BW123" s="26">
        <f t="shared" si="93"/>
        <v>0.675</v>
      </c>
      <c r="BX123" s="27">
        <f t="shared" si="94"/>
        <v>3</v>
      </c>
      <c r="BY123"/>
      <c r="BZ123">
        <f t="shared" si="95"/>
        <v>1</v>
      </c>
      <c r="CA123">
        <f t="shared" si="95"/>
        <v>1</v>
      </c>
      <c r="CB123">
        <f t="shared" si="95"/>
        <v>1</v>
      </c>
      <c r="CC123">
        <f t="shared" si="95"/>
        <v>1</v>
      </c>
      <c r="CD123">
        <f t="shared" si="95"/>
        <v>1</v>
      </c>
      <c r="CE123">
        <f t="shared" si="95"/>
        <v>1</v>
      </c>
      <c r="CF123">
        <f t="shared" si="95"/>
        <v>0</v>
      </c>
      <c r="CG123">
        <f t="shared" si="95"/>
        <v>0</v>
      </c>
      <c r="CH123">
        <f t="shared" si="95"/>
        <v>0</v>
      </c>
      <c r="CI123">
        <f t="shared" si="95"/>
        <v>1</v>
      </c>
      <c r="CJ123" s="8">
        <f t="shared" si="54"/>
        <v>7</v>
      </c>
      <c r="CK123" s="22" t="s">
        <v>280</v>
      </c>
      <c r="CL123" s="8" t="s">
        <v>129</v>
      </c>
      <c r="CN123" s="53">
        <v>1</v>
      </c>
      <c r="CO123" s="8">
        <v>1</v>
      </c>
      <c r="CP123" s="8">
        <v>1</v>
      </c>
      <c r="CQ123" s="8">
        <v>1</v>
      </c>
      <c r="CR123" s="8">
        <v>1</v>
      </c>
      <c r="CS123" s="8">
        <v>1</v>
      </c>
      <c r="CT123" s="8">
        <v>0</v>
      </c>
      <c r="CU123" s="8">
        <v>0</v>
      </c>
      <c r="CV123" s="8">
        <v>0</v>
      </c>
      <c r="CW123" s="53">
        <v>1</v>
      </c>
    </row>
    <row r="124" spans="1:101" ht="12.75">
      <c r="A124" s="8">
        <v>17</v>
      </c>
      <c r="B124" s="22" t="s">
        <v>280</v>
      </c>
      <c r="C124" s="22" t="s">
        <v>174</v>
      </c>
      <c r="D124" s="9" t="s">
        <v>279</v>
      </c>
      <c r="E124" s="8" t="s">
        <v>129</v>
      </c>
      <c r="F124" s="8">
        <v>10.8</v>
      </c>
      <c r="G124" s="8">
        <v>3.6</v>
      </c>
      <c r="H124" s="8">
        <v>36</v>
      </c>
      <c r="I124" s="8">
        <v>948</v>
      </c>
      <c r="J124" s="8">
        <v>125</v>
      </c>
      <c r="K124" s="8">
        <v>11.2</v>
      </c>
      <c r="L124" s="8">
        <v>5</v>
      </c>
      <c r="M124" s="23">
        <f>(K124-F124)/F124</f>
        <v>0.0370370370370369</v>
      </c>
      <c r="N124" s="28" t="s">
        <v>51</v>
      </c>
      <c r="O124" s="8">
        <v>12.9</v>
      </c>
      <c r="P124" s="28" t="s">
        <v>51</v>
      </c>
      <c r="Q124" s="8">
        <v>5</v>
      </c>
      <c r="S124" s="8">
        <v>13.2</v>
      </c>
      <c r="T124" s="28" t="s">
        <v>51</v>
      </c>
      <c r="U124" s="8">
        <v>10.8</v>
      </c>
      <c r="V124" s="28" t="s">
        <v>51</v>
      </c>
      <c r="AC124" s="8">
        <v>328</v>
      </c>
      <c r="AD124" s="8">
        <v>426</v>
      </c>
      <c r="AE124" s="8">
        <v>424</v>
      </c>
      <c r="AF124" s="8">
        <v>540</v>
      </c>
      <c r="AG124" s="8">
        <v>560</v>
      </c>
      <c r="AH124" s="8">
        <v>377</v>
      </c>
      <c r="AI124" s="8">
        <v>383</v>
      </c>
      <c r="AJ124" s="8">
        <v>201</v>
      </c>
      <c r="AK124" s="8">
        <v>100</v>
      </c>
      <c r="AL124" s="8">
        <v>158</v>
      </c>
      <c r="AN124" s="8">
        <v>9.4</v>
      </c>
      <c r="AO124" s="8">
        <v>9.7</v>
      </c>
      <c r="AP124" s="8">
        <v>7.1</v>
      </c>
      <c r="AQ124" s="8">
        <v>9.4</v>
      </c>
      <c r="AR124" s="8">
        <v>12.9</v>
      </c>
      <c r="AS124" s="8">
        <v>2.5</v>
      </c>
      <c r="AT124" s="8">
        <v>2.6</v>
      </c>
      <c r="AU124" s="8">
        <v>0.9</v>
      </c>
      <c r="AV124" s="8">
        <v>0.1</v>
      </c>
      <c r="AW124" s="8">
        <v>0.8</v>
      </c>
      <c r="AY124" s="8">
        <v>0.29</v>
      </c>
      <c r="AZ124" s="8">
        <v>130.3</v>
      </c>
      <c r="BA124" s="8">
        <v>9.2</v>
      </c>
      <c r="BB124" s="8">
        <v>0</v>
      </c>
      <c r="BC124" s="8">
        <v>0.05</v>
      </c>
      <c r="BD124" s="8">
        <v>4</v>
      </c>
      <c r="BE124" s="8">
        <v>0</v>
      </c>
      <c r="BF124" s="8" t="s">
        <v>48</v>
      </c>
      <c r="BG124" s="8" t="s">
        <v>60</v>
      </c>
      <c r="BH124" s="41">
        <v>3</v>
      </c>
      <c r="BI124" s="8"/>
      <c r="BK124">
        <f t="shared" si="89"/>
        <v>7.325</v>
      </c>
      <c r="BL124">
        <f t="shared" si="90"/>
        <v>8.975</v>
      </c>
      <c r="BM124">
        <f t="shared" si="90"/>
        <v>8.325</v>
      </c>
      <c r="BN124">
        <f t="shared" si="90"/>
        <v>9.7</v>
      </c>
      <c r="BO124">
        <f t="shared" si="90"/>
        <v>9.425</v>
      </c>
      <c r="BP124">
        <f t="shared" si="90"/>
        <v>5.125</v>
      </c>
      <c r="BQ124">
        <f t="shared" si="90"/>
        <v>2.15</v>
      </c>
      <c r="BR124">
        <f t="shared" si="90"/>
        <v>1.125</v>
      </c>
      <c r="BS124">
        <f t="shared" si="90"/>
        <v>0.47500000000000003</v>
      </c>
      <c r="BT124">
        <f t="shared" si="91"/>
        <v>2.7750000000000004</v>
      </c>
      <c r="BV124" s="26">
        <f t="shared" si="92"/>
        <v>9.7</v>
      </c>
      <c r="BW124" s="26">
        <f t="shared" si="93"/>
        <v>0.47500000000000003</v>
      </c>
      <c r="BX124" s="27">
        <f t="shared" si="94"/>
        <v>2.78125</v>
      </c>
      <c r="BY124"/>
      <c r="BZ124">
        <f t="shared" si="95"/>
        <v>1</v>
      </c>
      <c r="CA124">
        <f t="shared" si="95"/>
        <v>1</v>
      </c>
      <c r="CB124">
        <f t="shared" si="95"/>
        <v>1</v>
      </c>
      <c r="CC124">
        <f t="shared" si="95"/>
        <v>1</v>
      </c>
      <c r="CD124">
        <f t="shared" si="95"/>
        <v>1</v>
      </c>
      <c r="CE124">
        <f t="shared" si="95"/>
        <v>1</v>
      </c>
      <c r="CF124">
        <f t="shared" si="95"/>
        <v>0</v>
      </c>
      <c r="CG124">
        <f t="shared" si="95"/>
        <v>0</v>
      </c>
      <c r="CH124">
        <f t="shared" si="95"/>
        <v>0</v>
      </c>
      <c r="CI124">
        <f t="shared" si="95"/>
        <v>0</v>
      </c>
      <c r="CJ124" s="8">
        <f t="shared" si="54"/>
        <v>6</v>
      </c>
      <c r="CK124" s="22" t="s">
        <v>280</v>
      </c>
      <c r="CL124" s="8" t="s">
        <v>129</v>
      </c>
      <c r="CN124" s="53">
        <v>1</v>
      </c>
      <c r="CO124" s="8">
        <v>1</v>
      </c>
      <c r="CP124" s="8">
        <v>1</v>
      </c>
      <c r="CQ124" s="8">
        <v>1</v>
      </c>
      <c r="CR124" s="8">
        <v>1</v>
      </c>
      <c r="CS124" s="8">
        <v>1</v>
      </c>
      <c r="CT124" s="8">
        <v>0</v>
      </c>
      <c r="CU124" s="8">
        <v>0</v>
      </c>
      <c r="CV124" s="8">
        <v>0</v>
      </c>
      <c r="CW124" s="53">
        <v>0</v>
      </c>
    </row>
    <row r="125" spans="1:101" ht="12.75">
      <c r="A125" s="8">
        <v>17</v>
      </c>
      <c r="B125" s="22" t="s">
        <v>281</v>
      </c>
      <c r="C125" s="22" t="s">
        <v>278</v>
      </c>
      <c r="D125" s="9" t="s">
        <v>279</v>
      </c>
      <c r="E125" s="8" t="s">
        <v>182</v>
      </c>
      <c r="F125" s="8">
        <v>10.8</v>
      </c>
      <c r="G125" s="8">
        <v>3.6</v>
      </c>
      <c r="H125" s="8">
        <v>36</v>
      </c>
      <c r="I125" s="8">
        <v>1055</v>
      </c>
      <c r="J125" s="8">
        <v>85</v>
      </c>
      <c r="K125" s="8">
        <v>17</v>
      </c>
      <c r="L125" s="8">
        <v>6.1</v>
      </c>
      <c r="N125" s="28">
        <f>(K125-K124)/K124</f>
        <v>0.5178571428571429</v>
      </c>
      <c r="O125" s="8">
        <v>26.8</v>
      </c>
      <c r="P125" s="28">
        <f>(O125-O124)/O124</f>
        <v>1.0775193798449612</v>
      </c>
      <c r="Q125" s="8">
        <v>3</v>
      </c>
      <c r="R125" s="12">
        <v>2</v>
      </c>
      <c r="S125" s="8">
        <v>15.4</v>
      </c>
      <c r="T125" s="28">
        <f>(S125-S124)/S124</f>
        <v>0.16666666666666677</v>
      </c>
      <c r="U125" s="8">
        <v>12.2</v>
      </c>
      <c r="V125" s="28">
        <f>(U125-U124)/U124</f>
        <v>0.12962962962962948</v>
      </c>
      <c r="W125" s="38" t="s">
        <v>195</v>
      </c>
      <c r="X125" s="38" t="s">
        <v>195</v>
      </c>
      <c r="Y125" s="38" t="s">
        <v>195</v>
      </c>
      <c r="Z125" s="8" t="s">
        <v>73</v>
      </c>
      <c r="AC125" s="8">
        <v>373</v>
      </c>
      <c r="AD125" s="8">
        <v>534</v>
      </c>
      <c r="AE125" s="8">
        <v>672</v>
      </c>
      <c r="AF125" s="8">
        <v>532</v>
      </c>
      <c r="AG125" s="8">
        <v>409</v>
      </c>
      <c r="AH125" s="8">
        <v>252</v>
      </c>
      <c r="AI125" s="8">
        <v>267</v>
      </c>
      <c r="AJ125" s="8">
        <v>192</v>
      </c>
      <c r="AK125" s="8">
        <v>119</v>
      </c>
      <c r="AL125" s="8">
        <v>231</v>
      </c>
      <c r="AN125" s="8">
        <v>15.9</v>
      </c>
      <c r="AO125" s="8">
        <v>22.2</v>
      </c>
      <c r="AP125" s="8">
        <v>26.8</v>
      </c>
      <c r="AQ125" s="8">
        <v>21.8</v>
      </c>
      <c r="AR125" s="8">
        <v>11.7</v>
      </c>
      <c r="AS125" s="8">
        <v>3.4</v>
      </c>
      <c r="AT125" s="8">
        <v>3.1</v>
      </c>
      <c r="AU125" s="8">
        <v>1.9</v>
      </c>
      <c r="AV125" s="8">
        <v>0.3</v>
      </c>
      <c r="AW125" s="8">
        <v>3.7</v>
      </c>
      <c r="AY125" s="8">
        <v>0.32</v>
      </c>
      <c r="AZ125" s="8">
        <v>95.9</v>
      </c>
      <c r="BA125" s="8">
        <v>7.9</v>
      </c>
      <c r="BB125" s="8">
        <v>0</v>
      </c>
      <c r="BC125" s="8">
        <v>0.05</v>
      </c>
      <c r="BD125" s="8">
        <v>3</v>
      </c>
      <c r="BE125" s="8">
        <v>0</v>
      </c>
      <c r="BF125" s="8" t="s">
        <v>48</v>
      </c>
      <c r="BG125" s="8" t="s">
        <v>60</v>
      </c>
      <c r="BH125" s="41">
        <v>3</v>
      </c>
      <c r="BI125" s="8"/>
      <c r="BK125">
        <f t="shared" si="89"/>
        <v>14.425</v>
      </c>
      <c r="BL125">
        <f t="shared" si="90"/>
        <v>21.775</v>
      </c>
      <c r="BM125">
        <f t="shared" si="90"/>
        <v>24.4</v>
      </c>
      <c r="BN125">
        <f t="shared" si="90"/>
        <v>20.525000000000002</v>
      </c>
      <c r="BO125">
        <f t="shared" si="90"/>
        <v>12.15</v>
      </c>
      <c r="BP125">
        <f t="shared" si="90"/>
        <v>5.4</v>
      </c>
      <c r="BQ125">
        <f t="shared" si="90"/>
        <v>2.875</v>
      </c>
      <c r="BR125">
        <f t="shared" si="90"/>
        <v>1.8</v>
      </c>
      <c r="BS125">
        <f t="shared" si="90"/>
        <v>1.55</v>
      </c>
      <c r="BT125">
        <f t="shared" si="91"/>
        <v>5.9</v>
      </c>
      <c r="BV125" s="26">
        <f t="shared" si="92"/>
        <v>24.4</v>
      </c>
      <c r="BW125" s="26">
        <f t="shared" si="93"/>
        <v>1.55</v>
      </c>
      <c r="BX125" s="27">
        <f t="shared" si="94"/>
        <v>7.262499999999999</v>
      </c>
      <c r="BY125"/>
      <c r="BZ125">
        <f t="shared" si="95"/>
        <v>1</v>
      </c>
      <c r="CA125">
        <f t="shared" si="95"/>
        <v>1</v>
      </c>
      <c r="CB125">
        <f t="shared" si="95"/>
        <v>1</v>
      </c>
      <c r="CC125">
        <f t="shared" si="95"/>
        <v>1</v>
      </c>
      <c r="CD125">
        <f t="shared" si="95"/>
        <v>1</v>
      </c>
      <c r="CE125">
        <f t="shared" si="95"/>
        <v>0</v>
      </c>
      <c r="CF125">
        <f t="shared" si="95"/>
        <v>0</v>
      </c>
      <c r="CG125">
        <f t="shared" si="95"/>
        <v>0</v>
      </c>
      <c r="CH125">
        <f t="shared" si="95"/>
        <v>0</v>
      </c>
      <c r="CI125">
        <f t="shared" si="95"/>
        <v>0</v>
      </c>
      <c r="CJ125" s="8">
        <f t="shared" si="54"/>
        <v>5</v>
      </c>
      <c r="CK125" s="22" t="s">
        <v>281</v>
      </c>
      <c r="CL125" s="8" t="s">
        <v>182</v>
      </c>
      <c r="CN125" s="159">
        <v>1</v>
      </c>
      <c r="CO125" s="158">
        <v>1</v>
      </c>
      <c r="CP125" s="158">
        <v>1</v>
      </c>
      <c r="CQ125" s="158">
        <v>1</v>
      </c>
      <c r="CR125" s="158">
        <v>1</v>
      </c>
      <c r="CS125" s="8">
        <v>0</v>
      </c>
      <c r="CT125" s="8">
        <v>0</v>
      </c>
      <c r="CU125" s="8">
        <v>0</v>
      </c>
      <c r="CV125" s="8">
        <v>0</v>
      </c>
      <c r="CW125" s="53">
        <v>0</v>
      </c>
    </row>
    <row r="126" spans="1:101" ht="12.75">
      <c r="A126" s="8">
        <v>17</v>
      </c>
      <c r="B126" s="22" t="s">
        <v>281</v>
      </c>
      <c r="C126" s="22" t="s">
        <v>278</v>
      </c>
      <c r="D126" s="9" t="s">
        <v>276</v>
      </c>
      <c r="E126" s="8" t="s">
        <v>184</v>
      </c>
      <c r="F126" s="8">
        <v>16.7</v>
      </c>
      <c r="G126" s="8">
        <v>1.4</v>
      </c>
      <c r="H126" s="8">
        <v>29</v>
      </c>
      <c r="I126" s="8">
        <v>1191</v>
      </c>
      <c r="J126" s="8">
        <v>78</v>
      </c>
      <c r="K126" s="8">
        <v>23.2</v>
      </c>
      <c r="L126" s="8">
        <v>6.8</v>
      </c>
      <c r="N126" s="28">
        <f>(K126-K124)/K124</f>
        <v>1.0714285714285714</v>
      </c>
      <c r="O126" s="8">
        <v>46</v>
      </c>
      <c r="P126" s="28">
        <f>(O126-O124)/O124</f>
        <v>2.565891472868217</v>
      </c>
      <c r="Q126" s="8">
        <v>3</v>
      </c>
      <c r="R126" s="12">
        <v>2</v>
      </c>
      <c r="S126" s="8">
        <v>15.2</v>
      </c>
      <c r="T126" s="28">
        <f>(S126-S124)/S124</f>
        <v>0.15151515151515152</v>
      </c>
      <c r="U126" s="8">
        <v>13.6</v>
      </c>
      <c r="V126" s="28">
        <f>(U126-U124)/U124</f>
        <v>0.25925925925925913</v>
      </c>
      <c r="W126" s="39" t="s">
        <v>197</v>
      </c>
      <c r="X126" s="39" t="s">
        <v>197</v>
      </c>
      <c r="Y126" s="39" t="s">
        <v>197</v>
      </c>
      <c r="Z126" s="8" t="s">
        <v>73</v>
      </c>
      <c r="AC126" s="8">
        <v>452</v>
      </c>
      <c r="AD126" s="8">
        <v>727</v>
      </c>
      <c r="AE126" s="8">
        <v>904</v>
      </c>
      <c r="AF126" s="8">
        <v>824</v>
      </c>
      <c r="AG126" s="8">
        <v>501</v>
      </c>
      <c r="AH126" s="8">
        <v>299</v>
      </c>
      <c r="AI126" s="8">
        <v>219</v>
      </c>
      <c r="AJ126" s="8">
        <v>187</v>
      </c>
      <c r="AK126" s="8">
        <v>200</v>
      </c>
      <c r="AL126" s="8">
        <v>406</v>
      </c>
      <c r="AN126" s="8">
        <v>21.4</v>
      </c>
      <c r="AO126" s="8">
        <v>34.9</v>
      </c>
      <c r="AP126" s="8">
        <v>46</v>
      </c>
      <c r="AQ126" s="8">
        <v>44.2</v>
      </c>
      <c r="AR126" s="8">
        <v>17.5</v>
      </c>
      <c r="AS126" s="8">
        <v>5.7</v>
      </c>
      <c r="AT126" s="8">
        <v>2.4</v>
      </c>
      <c r="AU126" s="8">
        <v>1.2</v>
      </c>
      <c r="AV126" s="8">
        <v>2.7</v>
      </c>
      <c r="AW126" s="8">
        <v>13.4</v>
      </c>
      <c r="AY126" s="8">
        <v>0.37</v>
      </c>
      <c r="AZ126" s="8">
        <v>89.7</v>
      </c>
      <c r="BA126" s="8">
        <v>6.1</v>
      </c>
      <c r="BB126" s="8">
        <v>0</v>
      </c>
      <c r="BC126" s="8">
        <v>0.05</v>
      </c>
      <c r="BD126" s="8">
        <v>2</v>
      </c>
      <c r="BE126" s="8">
        <v>0</v>
      </c>
      <c r="BF126" s="8" t="s">
        <v>48</v>
      </c>
      <c r="BG126" s="8" t="s">
        <v>60</v>
      </c>
      <c r="BH126" s="41">
        <v>3</v>
      </c>
      <c r="BI126" s="8"/>
      <c r="BK126">
        <f t="shared" si="89"/>
        <v>22.775</v>
      </c>
      <c r="BL126">
        <f t="shared" si="90"/>
        <v>34.3</v>
      </c>
      <c r="BM126">
        <f t="shared" si="90"/>
        <v>42.775000000000006</v>
      </c>
      <c r="BN126">
        <f t="shared" si="90"/>
        <v>37.975</v>
      </c>
      <c r="BO126">
        <f t="shared" si="90"/>
        <v>21.225</v>
      </c>
      <c r="BP126">
        <f t="shared" si="90"/>
        <v>7.824999999999999</v>
      </c>
      <c r="BQ126">
        <f t="shared" si="90"/>
        <v>2.925</v>
      </c>
      <c r="BR126">
        <f t="shared" si="90"/>
        <v>1.875</v>
      </c>
      <c r="BS126">
        <f t="shared" si="90"/>
        <v>5</v>
      </c>
      <c r="BT126">
        <f t="shared" si="91"/>
        <v>12.725</v>
      </c>
      <c r="BV126" s="26">
        <f t="shared" si="92"/>
        <v>42.775000000000006</v>
      </c>
      <c r="BW126" s="26">
        <f t="shared" si="93"/>
        <v>1.875</v>
      </c>
      <c r="BX126" s="27">
        <f t="shared" si="94"/>
        <v>12.100000000000001</v>
      </c>
      <c r="BY126"/>
      <c r="BZ126">
        <f t="shared" si="95"/>
        <v>1</v>
      </c>
      <c r="CA126">
        <f t="shared" si="95"/>
        <v>1</v>
      </c>
      <c r="CB126">
        <f t="shared" si="95"/>
        <v>1</v>
      </c>
      <c r="CC126">
        <f t="shared" si="95"/>
        <v>1</v>
      </c>
      <c r="CD126">
        <f t="shared" si="95"/>
        <v>1</v>
      </c>
      <c r="CE126">
        <f t="shared" si="95"/>
        <v>0</v>
      </c>
      <c r="CF126">
        <f t="shared" si="95"/>
        <v>0</v>
      </c>
      <c r="CG126">
        <f t="shared" si="95"/>
        <v>0</v>
      </c>
      <c r="CH126">
        <f t="shared" si="95"/>
        <v>0</v>
      </c>
      <c r="CI126">
        <f t="shared" si="95"/>
        <v>1</v>
      </c>
      <c r="CJ126" s="8">
        <f t="shared" si="54"/>
        <v>6</v>
      </c>
      <c r="CK126" s="22" t="s">
        <v>281</v>
      </c>
      <c r="CL126" s="8" t="s">
        <v>184</v>
      </c>
      <c r="CN126" s="159">
        <v>1</v>
      </c>
      <c r="CO126" s="158">
        <v>1</v>
      </c>
      <c r="CP126" s="158">
        <v>1</v>
      </c>
      <c r="CQ126" s="158">
        <v>1</v>
      </c>
      <c r="CR126" s="158">
        <v>1</v>
      </c>
      <c r="CS126" s="8">
        <v>0</v>
      </c>
      <c r="CT126" s="8">
        <v>0</v>
      </c>
      <c r="CU126" s="8">
        <v>0</v>
      </c>
      <c r="CV126" s="8">
        <v>0</v>
      </c>
      <c r="CW126" s="159">
        <v>1</v>
      </c>
    </row>
    <row r="127" spans="1:101" ht="12.75">
      <c r="A127" s="8">
        <v>17</v>
      </c>
      <c r="B127" s="22" t="s">
        <v>281</v>
      </c>
      <c r="C127" s="22" t="s">
        <v>278</v>
      </c>
      <c r="D127" s="9" t="s">
        <v>275</v>
      </c>
      <c r="E127" s="8" t="s">
        <v>186</v>
      </c>
      <c r="F127" s="8">
        <v>16.8</v>
      </c>
      <c r="G127" s="8">
        <v>1.7</v>
      </c>
      <c r="H127" s="8">
        <v>30</v>
      </c>
      <c r="I127" s="8">
        <v>1670</v>
      </c>
      <c r="J127" s="8">
        <v>71</v>
      </c>
      <c r="K127" s="8">
        <v>33.2</v>
      </c>
      <c r="L127" s="8">
        <v>8.5</v>
      </c>
      <c r="M127" s="42" t="s">
        <v>51</v>
      </c>
      <c r="N127" s="28">
        <f>(K127-K124)/K124</f>
        <v>1.9642857142857146</v>
      </c>
      <c r="O127" s="8">
        <v>86.2</v>
      </c>
      <c r="P127" s="28">
        <f>(O127-O124)/O124</f>
        <v>5.682170542635658</v>
      </c>
      <c r="Q127" s="8">
        <v>3</v>
      </c>
      <c r="R127" s="12">
        <v>2</v>
      </c>
      <c r="S127" s="8">
        <v>17.6</v>
      </c>
      <c r="T127" s="28">
        <f>(S127-S124)/S124</f>
        <v>0.33333333333333354</v>
      </c>
      <c r="U127" s="8">
        <v>14.1</v>
      </c>
      <c r="V127" s="28">
        <f>(U127-U124)/U124</f>
        <v>0.3055555555555554</v>
      </c>
      <c r="W127" s="40" t="s">
        <v>211</v>
      </c>
      <c r="X127" s="40" t="s">
        <v>211</v>
      </c>
      <c r="Y127" s="40" t="s">
        <v>211</v>
      </c>
      <c r="Z127" s="8" t="s">
        <v>73</v>
      </c>
      <c r="AC127" s="8">
        <v>357</v>
      </c>
      <c r="AD127" s="8">
        <v>765</v>
      </c>
      <c r="AE127" s="8">
        <v>1251</v>
      </c>
      <c r="AF127" s="8">
        <v>1416</v>
      </c>
      <c r="AG127" s="8">
        <v>816</v>
      </c>
      <c r="AH127" s="8">
        <v>387</v>
      </c>
      <c r="AI127" s="8">
        <v>274</v>
      </c>
      <c r="AJ127" s="8">
        <v>319</v>
      </c>
      <c r="AK127" s="8">
        <v>367</v>
      </c>
      <c r="AL127" s="8">
        <v>521</v>
      </c>
      <c r="AN127" s="8">
        <v>16.8</v>
      </c>
      <c r="AO127" s="8">
        <v>42.3</v>
      </c>
      <c r="AP127" s="8">
        <v>79.3</v>
      </c>
      <c r="AQ127" s="8">
        <v>86.2</v>
      </c>
      <c r="AR127" s="8">
        <v>41.4</v>
      </c>
      <c r="AS127" s="8">
        <v>13.7</v>
      </c>
      <c r="AT127" s="8">
        <v>6.1</v>
      </c>
      <c r="AU127" s="8">
        <v>8.5</v>
      </c>
      <c r="AV127" s="8">
        <v>12.5</v>
      </c>
      <c r="AW127" s="8">
        <v>22.5</v>
      </c>
      <c r="AY127" s="8">
        <v>0.37</v>
      </c>
      <c r="AZ127" s="8">
        <v>106.5</v>
      </c>
      <c r="BA127" s="8">
        <v>4.9</v>
      </c>
      <c r="BB127" s="8">
        <v>0</v>
      </c>
      <c r="BC127" s="8">
        <v>0.05</v>
      </c>
      <c r="BD127" s="8">
        <v>3</v>
      </c>
      <c r="BE127" s="8">
        <v>0</v>
      </c>
      <c r="BF127" s="8" t="s">
        <v>48</v>
      </c>
      <c r="BG127" s="8" t="s">
        <v>60</v>
      </c>
      <c r="BH127" s="41">
        <v>3</v>
      </c>
      <c r="BI127" s="8"/>
      <c r="BK127">
        <f t="shared" si="89"/>
        <v>24.6</v>
      </c>
      <c r="BL127">
        <f t="shared" si="90"/>
        <v>45.175</v>
      </c>
      <c r="BM127">
        <f t="shared" si="90"/>
        <v>71.77499999999999</v>
      </c>
      <c r="BN127">
        <f t="shared" si="90"/>
        <v>73.27499999999999</v>
      </c>
      <c r="BO127">
        <f t="shared" si="90"/>
        <v>45.675</v>
      </c>
      <c r="BP127">
        <f t="shared" si="90"/>
        <v>18.724999999999998</v>
      </c>
      <c r="BQ127">
        <f t="shared" si="90"/>
        <v>8.6</v>
      </c>
      <c r="BR127">
        <f t="shared" si="90"/>
        <v>8.9</v>
      </c>
      <c r="BS127">
        <f t="shared" si="90"/>
        <v>14</v>
      </c>
      <c r="BT127">
        <f t="shared" si="91"/>
        <v>18.575</v>
      </c>
      <c r="BV127" s="26">
        <f t="shared" si="92"/>
        <v>73.27499999999999</v>
      </c>
      <c r="BW127" s="26">
        <f t="shared" si="93"/>
        <v>8.6</v>
      </c>
      <c r="BX127" s="27">
        <f t="shared" si="94"/>
        <v>24.768749999999997</v>
      </c>
      <c r="BY127"/>
      <c r="BZ127">
        <f t="shared" si="95"/>
        <v>0</v>
      </c>
      <c r="CA127">
        <f t="shared" si="95"/>
        <v>1</v>
      </c>
      <c r="CB127">
        <f t="shared" si="95"/>
        <v>1</v>
      </c>
      <c r="CC127">
        <f t="shared" si="95"/>
        <v>1</v>
      </c>
      <c r="CD127">
        <f t="shared" si="95"/>
        <v>1</v>
      </c>
      <c r="CE127">
        <f t="shared" si="95"/>
        <v>0</v>
      </c>
      <c r="CF127">
        <f t="shared" si="95"/>
        <v>0</v>
      </c>
      <c r="CG127">
        <f t="shared" si="95"/>
        <v>0</v>
      </c>
      <c r="CH127">
        <f t="shared" si="95"/>
        <v>0</v>
      </c>
      <c r="CI127">
        <f t="shared" si="95"/>
        <v>0</v>
      </c>
      <c r="CJ127" s="8">
        <f t="shared" si="54"/>
        <v>4</v>
      </c>
      <c r="CK127" s="22" t="s">
        <v>281</v>
      </c>
      <c r="CL127" s="8" t="s">
        <v>186</v>
      </c>
      <c r="CN127" s="53">
        <v>0</v>
      </c>
      <c r="CO127" s="158">
        <v>1</v>
      </c>
      <c r="CP127" s="158">
        <v>1</v>
      </c>
      <c r="CQ127" s="158">
        <v>1</v>
      </c>
      <c r="CR127" s="158">
        <v>1</v>
      </c>
      <c r="CS127" s="8">
        <v>0</v>
      </c>
      <c r="CT127" s="8">
        <v>0</v>
      </c>
      <c r="CU127" s="8">
        <v>0</v>
      </c>
      <c r="CV127" s="8">
        <v>0</v>
      </c>
      <c r="CW127" s="53">
        <v>0</v>
      </c>
    </row>
    <row r="128" spans="1:101" ht="12.75">
      <c r="A128" s="33" t="s">
        <v>51</v>
      </c>
      <c r="B128" s="34"/>
      <c r="C128" s="34"/>
      <c r="D128" s="35"/>
      <c r="E128" s="33"/>
      <c r="F128" s="36">
        <f>AVERAGE(F122:F125)</f>
        <v>13.774999999999999</v>
      </c>
      <c r="G128" s="33"/>
      <c r="H128" s="33"/>
      <c r="I128" s="33"/>
      <c r="J128" s="33"/>
      <c r="K128" s="33"/>
      <c r="L128" s="33"/>
      <c r="M128" s="33"/>
      <c r="N128" s="36"/>
      <c r="O128" s="33"/>
      <c r="P128" s="36"/>
      <c r="Q128" s="33"/>
      <c r="R128" s="36"/>
      <c r="S128" s="33"/>
      <c r="T128" s="37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4"/>
      <c r="CL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</row>
    <row r="129" spans="3:92" ht="12.75">
      <c r="C129" s="22"/>
      <c r="D129" s="9"/>
      <c r="BH129" s="8"/>
      <c r="BI129" s="8"/>
      <c r="CN129" s="54"/>
    </row>
    <row r="130" spans="3:92" ht="12.75">
      <c r="C130" s="22"/>
      <c r="D130" s="9"/>
      <c r="BH130" s="8"/>
      <c r="BI130" s="8"/>
      <c r="CN130" s="54"/>
    </row>
    <row r="131" spans="3:96" ht="12.75">
      <c r="C131" s="22"/>
      <c r="D131" s="9"/>
      <c r="BH131" s="8"/>
      <c r="BI131" s="8"/>
      <c r="CN131" s="71"/>
      <c r="CO131" s="72"/>
      <c r="CP131" s="72"/>
      <c r="CQ131" s="72"/>
      <c r="CR131" s="72"/>
    </row>
    <row r="132" spans="3:61" ht="12.75">
      <c r="C132" s="22"/>
      <c r="D132" s="9"/>
      <c r="BH132" s="8"/>
      <c r="BI132" s="8"/>
    </row>
    <row r="133" spans="3:61" ht="12.75">
      <c r="C133" s="22"/>
      <c r="D133" s="9"/>
      <c r="BH133" s="8"/>
      <c r="BI133" s="8"/>
    </row>
    <row r="134" spans="3:61" ht="12.75">
      <c r="C134" s="22"/>
      <c r="D134" s="9"/>
      <c r="BH134" s="8"/>
      <c r="BI134" s="8"/>
    </row>
    <row r="135" spans="3:61" ht="12.75">
      <c r="C135" s="22"/>
      <c r="D135" s="9"/>
      <c r="BH135" s="8"/>
      <c r="BI135" s="8"/>
    </row>
    <row r="136" spans="3:61" ht="12.75">
      <c r="C136" s="22"/>
      <c r="D136" s="9"/>
      <c r="BH136" s="8"/>
      <c r="BI136" s="8"/>
    </row>
    <row r="137" spans="3:61" ht="12.75">
      <c r="C137" s="22"/>
      <c r="D137" s="9"/>
      <c r="BH137" s="8"/>
      <c r="BI137" s="8"/>
    </row>
    <row r="138" spans="3:61" ht="12.75">
      <c r="C138" s="22"/>
      <c r="D138" s="9"/>
      <c r="BH138" s="8"/>
      <c r="BI138" s="8"/>
    </row>
    <row r="139" spans="3:61" ht="12.75">
      <c r="C139" s="22"/>
      <c r="D139" s="9"/>
      <c r="BH139" s="8"/>
      <c r="BI139" s="8"/>
    </row>
    <row r="140" spans="3:61" ht="12.75">
      <c r="C140" s="22"/>
      <c r="D140" s="9"/>
      <c r="BH140" s="8"/>
      <c r="BI140" s="8"/>
    </row>
    <row r="141" spans="3:61" ht="12.75">
      <c r="C141" s="22"/>
      <c r="D141" s="9"/>
      <c r="BH141" s="8"/>
      <c r="BI141" s="8"/>
    </row>
    <row r="142" spans="3:61" ht="12.75">
      <c r="C142" s="22"/>
      <c r="D142" s="9"/>
      <c r="BH142" s="8"/>
      <c r="BI142" s="8"/>
    </row>
    <row r="143" spans="3:61" ht="12.75">
      <c r="C143" s="22"/>
      <c r="D143" s="9"/>
      <c r="BH143" s="8"/>
      <c r="BI143" s="8"/>
    </row>
    <row r="144" spans="3:61" ht="12.75">
      <c r="C144" s="22"/>
      <c r="D144" s="9"/>
      <c r="BH144" s="8"/>
      <c r="BI144" s="8"/>
    </row>
    <row r="145" spans="3:61" ht="12.75">
      <c r="C145" s="22"/>
      <c r="D145" s="9"/>
      <c r="BH145" s="8"/>
      <c r="BI145" s="8"/>
    </row>
    <row r="146" spans="3:61" ht="12.75">
      <c r="C146" s="22"/>
      <c r="D146" s="9"/>
      <c r="BH146" s="8"/>
      <c r="BI146" s="8"/>
    </row>
    <row r="147" spans="3:61" ht="12.75">
      <c r="C147" s="22"/>
      <c r="D147" s="9"/>
      <c r="BH147" s="8"/>
      <c r="BI147" s="8"/>
    </row>
    <row r="148" spans="3:61" ht="12.75">
      <c r="C148" s="22"/>
      <c r="D148" s="9"/>
      <c r="BH148" s="8"/>
      <c r="BI148" s="8"/>
    </row>
    <row r="149" spans="3:61" ht="12.75">
      <c r="C149" s="22"/>
      <c r="D149" s="9"/>
      <c r="BH149" s="8"/>
      <c r="BI149" s="8"/>
    </row>
    <row r="150" spans="3:61" ht="12.75">
      <c r="C150" s="22"/>
      <c r="D150" s="9"/>
      <c r="BH150" s="8"/>
      <c r="BI150" s="8"/>
    </row>
    <row r="151" spans="3:61" ht="12.75">
      <c r="C151" s="22"/>
      <c r="D151" s="9"/>
      <c r="BH151" s="8"/>
      <c r="BI151" s="8"/>
    </row>
    <row r="152" spans="3:61" ht="12.75">
      <c r="C152" s="22"/>
      <c r="D152" s="9"/>
      <c r="BH152" s="8"/>
      <c r="BI152" s="8"/>
    </row>
    <row r="153" spans="3:61" ht="12.75">
      <c r="C153" s="22"/>
      <c r="D153" s="9"/>
      <c r="BH153" s="8"/>
      <c r="BI153" s="8"/>
    </row>
    <row r="154" spans="3:61" ht="12.75">
      <c r="C154" s="22"/>
      <c r="D154" s="9"/>
      <c r="BH154" s="8"/>
      <c r="BI154" s="8"/>
    </row>
    <row r="155" spans="3:61" ht="12.75">
      <c r="C155" s="22"/>
      <c r="D155" s="9"/>
      <c r="BH155" s="8"/>
      <c r="BI155" s="8"/>
    </row>
    <row r="156" spans="3:61" ht="12.75">
      <c r="C156" s="22"/>
      <c r="D156" s="9"/>
      <c r="BH156" s="8"/>
      <c r="BI156" s="8"/>
    </row>
    <row r="157" spans="3:61" ht="12.75">
      <c r="C157" s="22"/>
      <c r="D157" s="9"/>
      <c r="BH157" s="8"/>
      <c r="BI157" s="8"/>
    </row>
    <row r="158" spans="3:61" ht="12.75">
      <c r="C158" s="22"/>
      <c r="D158" s="9"/>
      <c r="BH158" s="8"/>
      <c r="BI158" s="8"/>
    </row>
    <row r="159" spans="3:61" ht="12.75">
      <c r="C159" s="22"/>
      <c r="D159" s="9"/>
      <c r="BH159" s="8"/>
      <c r="BI159" s="8"/>
    </row>
    <row r="160" spans="3:61" ht="12.75">
      <c r="C160" s="22"/>
      <c r="D160" s="9"/>
      <c r="BH160" s="8"/>
      <c r="BI160" s="8"/>
    </row>
    <row r="161" spans="3:61" ht="12.75">
      <c r="C161" s="22"/>
      <c r="D161" s="9"/>
      <c r="BH161" s="8"/>
      <c r="BI161" s="8"/>
    </row>
    <row r="162" spans="3:61" ht="12.75">
      <c r="C162" s="22"/>
      <c r="BH162" s="8"/>
      <c r="BI162" s="8"/>
    </row>
    <row r="163" spans="3:61" ht="12.75">
      <c r="C163" s="22"/>
      <c r="BH163" s="8"/>
      <c r="BI163" s="8"/>
    </row>
    <row r="164" spans="3:61" ht="12.75">
      <c r="C164" s="22"/>
      <c r="BH164" s="8"/>
      <c r="BI164" s="8"/>
    </row>
    <row r="165" spans="3:61" ht="12.75">
      <c r="C165" s="22"/>
      <c r="BH165" s="8"/>
      <c r="BI165" s="8"/>
    </row>
    <row r="166" spans="3:61" ht="12.75">
      <c r="C166" s="22"/>
      <c r="BH166" s="8"/>
      <c r="BI166" s="8"/>
    </row>
    <row r="167" spans="3:61" ht="12.75">
      <c r="C167" s="22"/>
      <c r="BH167" s="8"/>
      <c r="BI167" s="8"/>
    </row>
    <row r="168" spans="3:61" ht="12.75">
      <c r="C168" s="22"/>
      <c r="BH168" s="8"/>
      <c r="BI168" s="8"/>
    </row>
    <row r="169" spans="3:61" ht="12.75">
      <c r="C169" s="22"/>
      <c r="BH169" s="8"/>
      <c r="BI169" s="8"/>
    </row>
    <row r="170" spans="3:61" ht="12.75">
      <c r="C170" s="22"/>
      <c r="BH170" s="8"/>
      <c r="BI170" s="8"/>
    </row>
    <row r="171" spans="3:61" ht="12.75">
      <c r="C171" s="22"/>
      <c r="BH171" s="8"/>
      <c r="BI171" s="8"/>
    </row>
    <row r="172" spans="3:61" ht="12.75">
      <c r="C172" s="22"/>
      <c r="BH172" s="8"/>
      <c r="BI172" s="8"/>
    </row>
    <row r="173" spans="3:61" ht="12.75">
      <c r="C173" s="22"/>
      <c r="BH173" s="8"/>
      <c r="BI173" s="8"/>
    </row>
    <row r="174" spans="3:61" ht="12.75">
      <c r="C174" s="22"/>
      <c r="BH174" s="8"/>
      <c r="BI174" s="8"/>
    </row>
    <row r="175" spans="3:61" ht="12.75">
      <c r="C175" s="22"/>
      <c r="BH175" s="8"/>
      <c r="BI175" s="8"/>
    </row>
    <row r="176" spans="3:61" ht="12.75">
      <c r="C176" s="22"/>
      <c r="BH176" s="8"/>
      <c r="BI176" s="8"/>
    </row>
    <row r="177" spans="3:61" ht="12.75">
      <c r="C177" s="22"/>
      <c r="BH177" s="8"/>
      <c r="BI177" s="8"/>
    </row>
    <row r="178" spans="3:61" ht="12.75">
      <c r="C178" s="22"/>
      <c r="BH178" s="8"/>
      <c r="BI178" s="8"/>
    </row>
    <row r="179" spans="3:61" ht="12.75">
      <c r="C179" s="22"/>
      <c r="BH179" s="8"/>
      <c r="BI179" s="8"/>
    </row>
    <row r="180" spans="3:61" ht="12.75">
      <c r="C180" s="22"/>
      <c r="BH180" s="8"/>
      <c r="BI180" s="8"/>
    </row>
    <row r="181" spans="3:61" ht="12.75">
      <c r="C181" s="22"/>
      <c r="BH181" s="8"/>
      <c r="BI181" s="8"/>
    </row>
    <row r="182" spans="3:61" ht="12.75">
      <c r="C182" s="22"/>
      <c r="BH182" s="8"/>
      <c r="BI182" s="8"/>
    </row>
    <row r="183" spans="3:61" ht="12.75">
      <c r="C183" s="22"/>
      <c r="BH183" s="8"/>
      <c r="BI183" s="8"/>
    </row>
    <row r="184" spans="3:61" ht="12.75">
      <c r="C184" s="22"/>
      <c r="BH184" s="8"/>
      <c r="BI184" s="8"/>
    </row>
    <row r="185" spans="3:61" ht="12.75">
      <c r="C185" s="22"/>
      <c r="BH185" s="8"/>
      <c r="BI185" s="8"/>
    </row>
    <row r="186" spans="3:61" ht="12.75">
      <c r="C186" s="22"/>
      <c r="BH186" s="8"/>
      <c r="BI186" s="8"/>
    </row>
    <row r="187" spans="3:61" ht="12.75">
      <c r="C187" s="22"/>
      <c r="BH187" s="8"/>
      <c r="BI187" s="8"/>
    </row>
    <row r="188" spans="3:61" ht="12.75">
      <c r="C188" s="22"/>
      <c r="BH188" s="8"/>
      <c r="BI188" s="8"/>
    </row>
    <row r="189" spans="3:61" ht="12.75">
      <c r="C189" s="22"/>
      <c r="BH189" s="8"/>
      <c r="BI189" s="8"/>
    </row>
    <row r="190" spans="3:61" ht="12.75">
      <c r="C190" s="22"/>
      <c r="BH190" s="8"/>
      <c r="BI190" s="8"/>
    </row>
    <row r="191" spans="3:61" ht="12.75">
      <c r="C191" s="22"/>
      <c r="BH191" s="8"/>
      <c r="BI191" s="8"/>
    </row>
    <row r="192" spans="3:61" ht="12.75">
      <c r="C192" s="22"/>
      <c r="BH192" s="8"/>
      <c r="BI192" s="8"/>
    </row>
    <row r="193" spans="3:61" ht="12.75">
      <c r="C193" s="22"/>
      <c r="BH193" s="8"/>
      <c r="BI193" s="8"/>
    </row>
    <row r="194" spans="3:61" ht="12.75">
      <c r="C194" s="22"/>
      <c r="BH194" s="8"/>
      <c r="BI194" s="8"/>
    </row>
    <row r="195" spans="3:61" ht="12.75">
      <c r="C195" s="22"/>
      <c r="BH195" s="8"/>
      <c r="BI195" s="8"/>
    </row>
    <row r="196" spans="3:61" ht="12.75">
      <c r="C196" s="22"/>
      <c r="BH196" s="8"/>
      <c r="BI196" s="8"/>
    </row>
    <row r="197" spans="3:61" ht="12.75">
      <c r="C197" s="22"/>
      <c r="BH197" s="8"/>
      <c r="BI197" s="8"/>
    </row>
    <row r="198" spans="3:61" ht="12.75">
      <c r="C198" s="22"/>
      <c r="BH198" s="8"/>
      <c r="BI198" s="8"/>
    </row>
    <row r="199" spans="3:61" ht="12.75">
      <c r="C199" s="22"/>
      <c r="BH199" s="8"/>
      <c r="BI199" s="8"/>
    </row>
    <row r="200" spans="3:61" ht="12.75">
      <c r="C200" s="22"/>
      <c r="BH200" s="8"/>
      <c r="BI200" s="8"/>
    </row>
    <row r="201" spans="3:61" ht="12.75">
      <c r="C201" s="22"/>
      <c r="BH201" s="8"/>
      <c r="BI201" s="8"/>
    </row>
    <row r="202" spans="3:61" ht="12.75">
      <c r="C202" s="22"/>
      <c r="BH202" s="8"/>
      <c r="BI202" s="8"/>
    </row>
    <row r="203" spans="3:61" ht="12.75">
      <c r="C203" s="22"/>
      <c r="BH203" s="8"/>
      <c r="BI203" s="8"/>
    </row>
    <row r="204" spans="3:61" ht="12.75">
      <c r="C204" s="22"/>
      <c r="BH204" s="8"/>
      <c r="BI204" s="8"/>
    </row>
    <row r="205" spans="3:61" ht="12.75">
      <c r="C205" s="22"/>
      <c r="BH205" s="8"/>
      <c r="BI205" s="8"/>
    </row>
    <row r="206" spans="3:61" ht="12.75">
      <c r="C206" s="22"/>
      <c r="BH206" s="8"/>
      <c r="BI206" s="8"/>
    </row>
    <row r="207" spans="3:61" ht="12.75">
      <c r="C207" s="22"/>
      <c r="BH207" s="8"/>
      <c r="BI207" s="8"/>
    </row>
    <row r="208" spans="3:61" ht="12.75">
      <c r="C208" s="22"/>
      <c r="BH208" s="8"/>
      <c r="BI208" s="8"/>
    </row>
    <row r="209" spans="3:61" ht="12.75">
      <c r="C209" s="22"/>
      <c r="BH209" s="8"/>
      <c r="BI209" s="8"/>
    </row>
    <row r="210" spans="3:61" ht="12.75">
      <c r="C210" s="22"/>
      <c r="BH210" s="8"/>
      <c r="BI210" s="8"/>
    </row>
    <row r="211" spans="3:61" ht="12.75">
      <c r="C211" s="22"/>
      <c r="BH211" s="8"/>
      <c r="BI211" s="8"/>
    </row>
    <row r="212" spans="3:61" ht="12.75">
      <c r="C212" s="22"/>
      <c r="BH212" s="8"/>
      <c r="BI212" s="8"/>
    </row>
    <row r="213" spans="3:61" ht="12.75">
      <c r="C213" s="22"/>
      <c r="BH213" s="8"/>
      <c r="BI213" s="8"/>
    </row>
    <row r="214" spans="3:61" ht="12.75">
      <c r="C214" s="22"/>
      <c r="BH214" s="8"/>
      <c r="BI214" s="8"/>
    </row>
    <row r="215" spans="3:61" ht="12.75">
      <c r="C215" s="22"/>
      <c r="BH215" s="8"/>
      <c r="BI215" s="8"/>
    </row>
    <row r="216" spans="3:61" ht="12.75">
      <c r="C216" s="22"/>
      <c r="BH216" s="8"/>
      <c r="BI216" s="8"/>
    </row>
    <row r="217" spans="3:61" ht="12.75">
      <c r="C217" s="22"/>
      <c r="BH217" s="8"/>
      <c r="BI217" s="8"/>
    </row>
    <row r="218" spans="3:61" ht="12.75">
      <c r="C218" s="22"/>
      <c r="BH218" s="8"/>
      <c r="BI218" s="8"/>
    </row>
    <row r="219" spans="3:61" ht="12.75">
      <c r="C219" s="22"/>
      <c r="BH219" s="8"/>
      <c r="BI219" s="8"/>
    </row>
    <row r="220" spans="3:61" ht="12.75">
      <c r="C220" s="22"/>
      <c r="BH220" s="8"/>
      <c r="BI220" s="8"/>
    </row>
    <row r="221" spans="3:61" ht="12.75">
      <c r="C221" s="22"/>
      <c r="BH221" s="8"/>
      <c r="BI221" s="8"/>
    </row>
    <row r="222" spans="3:61" ht="12.75">
      <c r="C222" s="22"/>
      <c r="BH222" s="8"/>
      <c r="BI222" s="8"/>
    </row>
    <row r="223" spans="3:61" ht="12.75">
      <c r="C223" s="22"/>
      <c r="BH223" s="8"/>
      <c r="BI223" s="8"/>
    </row>
    <row r="224" spans="3:61" ht="12.75">
      <c r="C224" s="22"/>
      <c r="BH224" s="8"/>
      <c r="BI224" s="8"/>
    </row>
    <row r="225" spans="3:61" ht="12.75">
      <c r="C225" s="22"/>
      <c r="BH225" s="8"/>
      <c r="BI225" s="8"/>
    </row>
    <row r="226" spans="3:61" ht="12.75">
      <c r="C226" s="22"/>
      <c r="BH226" s="8"/>
      <c r="BI226" s="8"/>
    </row>
    <row r="227" spans="3:61" ht="12.75">
      <c r="C227" s="22"/>
      <c r="BH227" s="8"/>
      <c r="BI227" s="8"/>
    </row>
    <row r="228" spans="3:61" ht="12.75">
      <c r="C228" s="22"/>
      <c r="BH228" s="8"/>
      <c r="BI228" s="8"/>
    </row>
    <row r="229" spans="3:61" ht="12.75">
      <c r="C229" s="22"/>
      <c r="BH229" s="8"/>
      <c r="BI229" s="8"/>
    </row>
    <row r="230" spans="3:61" ht="12.75">
      <c r="C230" s="22"/>
      <c r="BH230" s="8"/>
      <c r="BI230" s="8"/>
    </row>
    <row r="231" spans="3:61" ht="12.75">
      <c r="C231" s="22"/>
      <c r="BH231" s="8"/>
      <c r="BI231" s="8"/>
    </row>
    <row r="232" spans="3:61" ht="12.75">
      <c r="C232" s="22"/>
      <c r="BH232" s="8"/>
      <c r="BI232" s="8"/>
    </row>
    <row r="233" spans="3:61" ht="12.75">
      <c r="C233" s="22"/>
      <c r="BH233" s="8"/>
      <c r="BI233" s="8"/>
    </row>
    <row r="234" spans="3:61" ht="12.75">
      <c r="C234" s="22"/>
      <c r="BH234" s="8"/>
      <c r="BI234" s="8"/>
    </row>
    <row r="235" spans="3:61" ht="12.75">
      <c r="C235" s="22"/>
      <c r="BH235" s="8"/>
      <c r="BI235" s="8"/>
    </row>
    <row r="236" spans="3:61" ht="12.75">
      <c r="C236" s="22"/>
      <c r="BH236" s="8"/>
      <c r="BI236" s="8"/>
    </row>
    <row r="237" spans="3:61" ht="12.75">
      <c r="C237" s="22"/>
      <c r="BH237" s="8"/>
      <c r="BI237" s="8"/>
    </row>
    <row r="238" spans="3:61" ht="12.75">
      <c r="C238" s="22"/>
      <c r="BH238" s="8"/>
      <c r="BI238" s="8"/>
    </row>
    <row r="239" spans="3:61" ht="12.75">
      <c r="C239" s="22"/>
      <c r="BH239" s="8"/>
      <c r="BI239" s="8"/>
    </row>
    <row r="240" spans="3:61" ht="12.75">
      <c r="C240" s="22"/>
      <c r="BH240" s="8"/>
      <c r="BI240" s="8"/>
    </row>
    <row r="241" spans="3:61" ht="12.75">
      <c r="C241" s="22"/>
      <c r="BH241" s="8"/>
      <c r="BI241" s="8"/>
    </row>
    <row r="242" spans="3:61" ht="12.75">
      <c r="C242" s="22"/>
      <c r="BH242" s="8"/>
      <c r="BI242" s="8"/>
    </row>
    <row r="243" spans="3:61" ht="12.75">
      <c r="C243" s="22"/>
      <c r="BH243" s="8"/>
      <c r="BI243" s="8"/>
    </row>
    <row r="244" spans="3:61" ht="12.75">
      <c r="C244" s="22"/>
      <c r="BH244" s="8"/>
      <c r="BI244" s="8"/>
    </row>
    <row r="245" spans="3:61" ht="12.75">
      <c r="C245" s="22"/>
      <c r="BH245" s="8"/>
      <c r="BI245" s="8"/>
    </row>
    <row r="246" spans="3:61" ht="12.75">
      <c r="C246" s="22"/>
      <c r="BH246" s="8"/>
      <c r="BI246" s="8"/>
    </row>
    <row r="247" spans="3:61" ht="12.75">
      <c r="C247" s="22"/>
      <c r="BH247" s="8"/>
      <c r="BI247" s="8"/>
    </row>
    <row r="248" spans="3:61" ht="12.75">
      <c r="C248" s="22"/>
      <c r="BH248" s="8"/>
      <c r="BI248" s="8"/>
    </row>
    <row r="249" spans="3:61" ht="12.75">
      <c r="C249" s="22"/>
      <c r="BH249" s="8"/>
      <c r="BI249" s="8"/>
    </row>
    <row r="250" spans="3:61" ht="12.75">
      <c r="C250" s="22"/>
      <c r="BH250" s="8"/>
      <c r="BI250" s="8"/>
    </row>
    <row r="251" spans="3:61" ht="12.75">
      <c r="C251" s="22"/>
      <c r="BH251" s="8"/>
      <c r="BI251" s="8"/>
    </row>
    <row r="252" spans="3:61" ht="12.75">
      <c r="C252" s="22"/>
      <c r="BH252" s="8"/>
      <c r="BI252" s="8"/>
    </row>
    <row r="253" spans="3:61" ht="12.75">
      <c r="C253" s="22"/>
      <c r="BH253" s="8"/>
      <c r="BI253" s="8"/>
    </row>
    <row r="254" spans="3:61" ht="12.75">
      <c r="C254" s="22"/>
      <c r="BH254" s="8"/>
      <c r="BI254" s="8"/>
    </row>
    <row r="255" spans="3:61" ht="12.75">
      <c r="C255" s="22"/>
      <c r="BH255" s="8"/>
      <c r="BI255" s="8"/>
    </row>
    <row r="256" spans="3:61" ht="12.75">
      <c r="C256" s="22"/>
      <c r="BH256" s="8"/>
      <c r="BI256" s="8"/>
    </row>
    <row r="257" spans="3:61" ht="12.75">
      <c r="C257" s="22"/>
      <c r="BH257" s="8"/>
      <c r="BI257" s="8"/>
    </row>
    <row r="258" spans="3:61" ht="12.75">
      <c r="C258" s="22"/>
      <c r="BH258" s="8"/>
      <c r="BI258" s="8"/>
    </row>
    <row r="259" spans="60:61" ht="12.75">
      <c r="BH259" s="8"/>
      <c r="BI259" s="8"/>
    </row>
    <row r="260" spans="60:61" ht="12.75">
      <c r="BH260" s="8"/>
      <c r="BI260" s="8"/>
    </row>
    <row r="261" spans="60:61" ht="12.75">
      <c r="BH261" s="8"/>
      <c r="BI261" s="8"/>
    </row>
    <row r="262" spans="60:61" ht="12.75">
      <c r="BH262" s="8"/>
      <c r="BI262" s="8"/>
    </row>
    <row r="263" spans="60:61" ht="12.75">
      <c r="BH263" s="8"/>
      <c r="BI263" s="8"/>
    </row>
    <row r="264" spans="60:61" ht="12.75">
      <c r="BH264" s="8"/>
      <c r="BI264" s="8"/>
    </row>
    <row r="265" spans="60:61" ht="12.75">
      <c r="BH265" s="8"/>
      <c r="BI265" s="8"/>
    </row>
    <row r="266" spans="60:61" ht="12.75">
      <c r="BH266" s="8"/>
      <c r="BI266" s="8"/>
    </row>
    <row r="267" spans="60:61" ht="12.75">
      <c r="BH267" s="8"/>
      <c r="BI267" s="8"/>
    </row>
    <row r="268" spans="60:61" ht="12.75">
      <c r="BH268" s="8"/>
      <c r="BI268" s="8"/>
    </row>
    <row r="269" spans="60:61" ht="12.75">
      <c r="BH269" s="8"/>
      <c r="BI269" s="8"/>
    </row>
    <row r="270" spans="60:61" ht="12.75">
      <c r="BH270" s="8"/>
      <c r="BI270" s="8"/>
    </row>
    <row r="271" spans="60:61" ht="12.75">
      <c r="BH271" s="8"/>
      <c r="BI271" s="8"/>
    </row>
    <row r="272" spans="60:61" ht="12.75">
      <c r="BH272" s="8"/>
      <c r="BI272" s="8"/>
    </row>
    <row r="273" spans="60:61" ht="12.75">
      <c r="BH273" s="8"/>
      <c r="BI273" s="8"/>
    </row>
    <row r="274" spans="60:61" ht="12.75">
      <c r="BH274" s="8"/>
      <c r="BI274" s="8"/>
    </row>
    <row r="275" spans="60:61" ht="12.75">
      <c r="BH275" s="8"/>
      <c r="BI275" s="8"/>
    </row>
    <row r="276" spans="60:61" ht="12.75">
      <c r="BH276" s="8"/>
      <c r="BI276" s="8"/>
    </row>
    <row r="277" spans="60:61" ht="12.75">
      <c r="BH277" s="8"/>
      <c r="BI277" s="8"/>
    </row>
    <row r="278" spans="60:61" ht="12.75">
      <c r="BH278" s="8"/>
      <c r="BI278" s="8"/>
    </row>
    <row r="279" spans="60:61" ht="12.75">
      <c r="BH279" s="8"/>
      <c r="BI279" s="8"/>
    </row>
    <row r="280" spans="60:61" ht="12.75">
      <c r="BH280" s="8"/>
      <c r="BI280" s="8"/>
    </row>
    <row r="281" spans="60:61" ht="12.75">
      <c r="BH281" s="8"/>
      <c r="BI281" s="8"/>
    </row>
    <row r="282" spans="60:61" ht="12.75">
      <c r="BH282" s="8"/>
      <c r="BI282" s="8"/>
    </row>
    <row r="283" spans="60:61" ht="12.75">
      <c r="BH283" s="8"/>
      <c r="BI283" s="8"/>
    </row>
    <row r="284" spans="60:61" ht="12.75">
      <c r="BH284" s="8"/>
      <c r="BI284" s="8"/>
    </row>
    <row r="285" spans="60:61" ht="12.75">
      <c r="BH285" s="8"/>
      <c r="BI285" s="8"/>
    </row>
    <row r="286" spans="60:61" ht="12.75">
      <c r="BH286" s="8"/>
      <c r="BI286" s="8"/>
    </row>
    <row r="287" spans="60:61" ht="12.75">
      <c r="BH287" s="8"/>
      <c r="BI287" s="8"/>
    </row>
    <row r="288" spans="60:61" ht="12.75">
      <c r="BH288" s="8"/>
      <c r="BI288" s="8"/>
    </row>
    <row r="289" spans="60:61" ht="12.75">
      <c r="BH289" s="8"/>
      <c r="BI289" s="8"/>
    </row>
    <row r="290" spans="60:61" ht="12.75">
      <c r="BH290" s="8"/>
      <c r="BI290" s="8"/>
    </row>
    <row r="291" spans="60:61" ht="12.75">
      <c r="BH291" s="8"/>
      <c r="BI291" s="8"/>
    </row>
    <row r="292" spans="60:61" ht="12.75">
      <c r="BH292" s="8"/>
      <c r="BI292" s="8"/>
    </row>
    <row r="293" spans="60:61" ht="12.75">
      <c r="BH293" s="8"/>
      <c r="BI293" s="8"/>
    </row>
    <row r="294" spans="60:61" ht="12.75">
      <c r="BH294" s="8"/>
      <c r="BI294" s="8"/>
    </row>
    <row r="295" spans="60:61" ht="12.75">
      <c r="BH295" s="8"/>
      <c r="BI295" s="8"/>
    </row>
    <row r="296" spans="60:61" ht="12.75">
      <c r="BH296" s="8"/>
      <c r="BI296" s="8"/>
    </row>
    <row r="297" spans="60:61" ht="12.75">
      <c r="BH297" s="8"/>
      <c r="BI297" s="8"/>
    </row>
    <row r="298" spans="60:61" ht="12.75">
      <c r="BH298" s="8"/>
      <c r="BI298" s="8"/>
    </row>
    <row r="299" spans="60:61" ht="12.75">
      <c r="BH299" s="8"/>
      <c r="BI299" s="8"/>
    </row>
    <row r="300" spans="60:61" ht="12.75">
      <c r="BH300" s="8"/>
      <c r="BI300" s="8"/>
    </row>
    <row r="301" spans="60:61" ht="12.75">
      <c r="BH301" s="8"/>
      <c r="BI301" s="8"/>
    </row>
    <row r="302" spans="60:61" ht="12.75">
      <c r="BH302" s="8"/>
      <c r="BI302" s="8"/>
    </row>
    <row r="303" spans="60:61" ht="12.75">
      <c r="BH303" s="8"/>
      <c r="BI303" s="8"/>
    </row>
    <row r="304" spans="60:61" ht="12.75">
      <c r="BH304" s="8"/>
      <c r="BI304" s="8"/>
    </row>
    <row r="305" spans="60:61" ht="12.75">
      <c r="BH305" s="8"/>
      <c r="BI305" s="8"/>
    </row>
    <row r="306" spans="60:61" ht="12.75">
      <c r="BH306" s="8"/>
      <c r="BI306" s="8"/>
    </row>
    <row r="307" spans="60:61" ht="12.75">
      <c r="BH307" s="8"/>
      <c r="BI307" s="8"/>
    </row>
    <row r="308" spans="60:61" ht="12.75">
      <c r="BH308" s="8"/>
      <c r="BI308" s="8"/>
    </row>
    <row r="309" spans="60:61" ht="12.75">
      <c r="BH309" s="8"/>
      <c r="BI309" s="8"/>
    </row>
    <row r="310" spans="60:61" ht="12.75">
      <c r="BH310" s="8"/>
      <c r="BI310" s="8"/>
    </row>
    <row r="311" spans="60:61" ht="12.75">
      <c r="BH311" s="8"/>
      <c r="BI311" s="8"/>
    </row>
    <row r="312" spans="60:61" ht="12.75">
      <c r="BH312" s="8"/>
      <c r="BI312" s="8"/>
    </row>
    <row r="313" spans="60:61" ht="12.75">
      <c r="BH313" s="8"/>
      <c r="BI313" s="8"/>
    </row>
    <row r="314" spans="60:61" ht="12.75">
      <c r="BH314" s="8"/>
      <c r="BI314" s="8"/>
    </row>
    <row r="315" spans="60:61" ht="12.75">
      <c r="BH315" s="8"/>
      <c r="BI315" s="8"/>
    </row>
    <row r="316" spans="60:61" ht="12.75">
      <c r="BH316" s="8"/>
      <c r="BI316" s="8"/>
    </row>
    <row r="317" spans="60:61" ht="12.75">
      <c r="BH317" s="8"/>
      <c r="BI317" s="8"/>
    </row>
    <row r="318" spans="60:61" ht="12.75">
      <c r="BH318" s="8"/>
      <c r="BI318" s="8"/>
    </row>
    <row r="319" spans="60:61" ht="12.75">
      <c r="BH319" s="8"/>
      <c r="BI319" s="8"/>
    </row>
    <row r="320" spans="60:61" ht="12.75">
      <c r="BH320" s="8"/>
      <c r="BI320" s="8"/>
    </row>
    <row r="321" spans="60:61" ht="12.75">
      <c r="BH321" s="8"/>
      <c r="BI321" s="8"/>
    </row>
    <row r="322" spans="60:61" ht="12.75">
      <c r="BH322" s="8"/>
      <c r="BI322" s="8"/>
    </row>
    <row r="323" spans="60:61" ht="12.75">
      <c r="BH323" s="8"/>
      <c r="BI323" s="8"/>
    </row>
    <row r="324" spans="60:61" ht="12.75">
      <c r="BH324" s="8"/>
      <c r="BI324" s="8"/>
    </row>
    <row r="325" spans="60:61" ht="12.75">
      <c r="BH325" s="8"/>
      <c r="BI325" s="8"/>
    </row>
    <row r="326" spans="60:61" ht="12.75">
      <c r="BH326" s="8"/>
      <c r="BI326" s="8"/>
    </row>
    <row r="327" spans="60:61" ht="12.75">
      <c r="BH327" s="8"/>
      <c r="BI327" s="8"/>
    </row>
    <row r="328" spans="60:61" ht="12.75">
      <c r="BH328" s="8"/>
      <c r="BI328" s="8"/>
    </row>
    <row r="329" spans="60:61" ht="12.75">
      <c r="BH329" s="8"/>
      <c r="BI329" s="8"/>
    </row>
    <row r="330" spans="60:61" ht="12.75">
      <c r="BH330" s="8"/>
      <c r="BI330" s="8"/>
    </row>
    <row r="331" spans="60:61" ht="12.75">
      <c r="BH331" s="8"/>
      <c r="BI331" s="8"/>
    </row>
    <row r="332" spans="60:61" ht="12.75">
      <c r="BH332" s="8"/>
      <c r="BI332" s="8"/>
    </row>
    <row r="333" spans="60:61" ht="12.75">
      <c r="BH333" s="8"/>
      <c r="BI333" s="8"/>
    </row>
    <row r="334" spans="60:61" ht="12.75">
      <c r="BH334" s="8"/>
      <c r="BI334" s="8"/>
    </row>
    <row r="335" spans="60:61" ht="12.75">
      <c r="BH335" s="8"/>
      <c r="BI335" s="8"/>
    </row>
    <row r="336" spans="60:61" ht="12.75">
      <c r="BH336" s="8"/>
      <c r="BI336" s="8"/>
    </row>
    <row r="337" spans="60:61" ht="12.75">
      <c r="BH337" s="8"/>
      <c r="BI337" s="8"/>
    </row>
    <row r="338" spans="60:61" ht="12.75">
      <c r="BH338" s="8"/>
      <c r="BI338" s="8"/>
    </row>
    <row r="339" spans="60:61" ht="12.75">
      <c r="BH339" s="8"/>
      <c r="BI339" s="8"/>
    </row>
    <row r="340" spans="60:61" ht="12.75">
      <c r="BH340" s="8"/>
      <c r="BI340" s="8"/>
    </row>
    <row r="341" spans="60:61" ht="12.75">
      <c r="BH341" s="8"/>
      <c r="BI341" s="8"/>
    </row>
    <row r="342" spans="60:61" ht="12.75">
      <c r="BH342" s="8"/>
      <c r="BI342" s="8"/>
    </row>
    <row r="343" spans="60:61" ht="12.75">
      <c r="BH343" s="8"/>
      <c r="BI343" s="8"/>
    </row>
    <row r="344" spans="60:61" ht="12.75">
      <c r="BH344" s="8"/>
      <c r="BI344" s="8"/>
    </row>
    <row r="345" spans="60:61" ht="12.75">
      <c r="BH345" s="8"/>
      <c r="BI345" s="8"/>
    </row>
    <row r="346" spans="60:61" ht="12.75">
      <c r="BH346" s="8"/>
      <c r="BI346" s="8"/>
    </row>
    <row r="347" spans="60:61" ht="12.75">
      <c r="BH347" s="8"/>
      <c r="BI347" s="8"/>
    </row>
    <row r="348" spans="60:61" ht="12.75">
      <c r="BH348" s="8"/>
      <c r="BI348" s="8"/>
    </row>
    <row r="349" spans="60:61" ht="12.75">
      <c r="BH349" s="8"/>
      <c r="BI349" s="8"/>
    </row>
    <row r="350" spans="60:61" ht="12.75">
      <c r="BH350" s="8"/>
      <c r="BI350" s="8"/>
    </row>
    <row r="351" spans="60:61" ht="12.75">
      <c r="BH351" s="8"/>
      <c r="BI351" s="8"/>
    </row>
    <row r="352" spans="60:61" ht="12.75">
      <c r="BH352" s="8"/>
      <c r="BI352" s="8"/>
    </row>
    <row r="353" spans="60:61" ht="12.75">
      <c r="BH353" s="8"/>
      <c r="BI353" s="8"/>
    </row>
    <row r="354" spans="60:61" ht="12.75">
      <c r="BH354" s="8"/>
      <c r="BI354" s="8"/>
    </row>
    <row r="355" spans="60:61" ht="12.75">
      <c r="BH355" s="8"/>
      <c r="BI355" s="8"/>
    </row>
    <row r="356" spans="60:61" ht="12.75">
      <c r="BH356" s="8"/>
      <c r="BI356" s="8"/>
    </row>
    <row r="357" spans="60:61" ht="12.75">
      <c r="BH357" s="8"/>
      <c r="BI357" s="8"/>
    </row>
    <row r="358" spans="60:61" ht="12.75">
      <c r="BH358" s="8"/>
      <c r="BI358" s="8"/>
    </row>
    <row r="359" spans="60:61" ht="12.75">
      <c r="BH359" s="8"/>
      <c r="BI359" s="8"/>
    </row>
    <row r="360" spans="60:61" ht="12.75">
      <c r="BH360" s="8"/>
      <c r="BI360" s="8"/>
    </row>
    <row r="361" spans="60:61" ht="12.75">
      <c r="BH361" s="8"/>
      <c r="BI361" s="8"/>
    </row>
    <row r="362" spans="60:61" ht="12.75">
      <c r="BH362" s="8"/>
      <c r="BI362" s="8"/>
    </row>
    <row r="363" spans="60:61" ht="12.75">
      <c r="BH363" s="8"/>
      <c r="BI363" s="8"/>
    </row>
    <row r="364" spans="60:61" ht="12.75">
      <c r="BH364" s="8"/>
      <c r="BI364" s="8"/>
    </row>
    <row r="365" spans="60:61" ht="12.75">
      <c r="BH365" s="8"/>
      <c r="BI365" s="8"/>
    </row>
    <row r="366" spans="60:61" ht="12.75">
      <c r="BH366" s="8"/>
      <c r="BI366" s="8"/>
    </row>
    <row r="367" spans="60:61" ht="12.75">
      <c r="BH367" s="8"/>
      <c r="BI367" s="8"/>
    </row>
    <row r="368" spans="60:61" ht="12.75">
      <c r="BH368" s="8"/>
      <c r="BI368" s="8"/>
    </row>
    <row r="369" spans="60:61" ht="12.75">
      <c r="BH369" s="8"/>
      <c r="BI369" s="8"/>
    </row>
    <row r="370" spans="60:61" ht="12.75">
      <c r="BH370" s="8"/>
      <c r="BI370" s="8"/>
    </row>
    <row r="371" spans="60:61" ht="12.75">
      <c r="BH371" s="8"/>
      <c r="BI371" s="8"/>
    </row>
    <row r="372" spans="60:61" ht="12.75">
      <c r="BH372" s="8"/>
      <c r="BI372" s="8"/>
    </row>
    <row r="373" spans="60:61" ht="12.75">
      <c r="BH373" s="8"/>
      <c r="BI373" s="8"/>
    </row>
    <row r="374" spans="60:61" ht="12.75">
      <c r="BH374" s="8"/>
      <c r="BI374" s="8"/>
    </row>
    <row r="375" spans="60:61" ht="12.75">
      <c r="BH375" s="8"/>
      <c r="BI375" s="8"/>
    </row>
    <row r="376" spans="60:61" ht="12.75">
      <c r="BH376" s="8"/>
      <c r="BI376" s="8"/>
    </row>
    <row r="377" spans="60:61" ht="12.75">
      <c r="BH377" s="8"/>
      <c r="BI377" s="8"/>
    </row>
    <row r="378" spans="60:61" ht="12.75">
      <c r="BH378" s="8"/>
      <c r="BI378" s="8"/>
    </row>
    <row r="379" spans="60:61" ht="12.75">
      <c r="BH379" s="8"/>
      <c r="BI379" s="8"/>
    </row>
    <row r="380" spans="60:61" ht="12.75">
      <c r="BH380" s="8"/>
      <c r="BI380" s="8"/>
    </row>
    <row r="381" spans="60:61" ht="12.75">
      <c r="BH381" s="8"/>
      <c r="BI381" s="8"/>
    </row>
    <row r="382" spans="60:61" ht="12.75">
      <c r="BH382" s="8"/>
      <c r="BI382" s="8"/>
    </row>
    <row r="383" spans="60:61" ht="12.75">
      <c r="BH383" s="8"/>
      <c r="BI383" s="8"/>
    </row>
    <row r="384" spans="60:61" ht="12.75">
      <c r="BH384" s="8"/>
      <c r="BI384" s="8"/>
    </row>
    <row r="385" spans="60:61" ht="12.75">
      <c r="BH385" s="8"/>
      <c r="BI385" s="8"/>
    </row>
    <row r="386" spans="60:61" ht="12.75">
      <c r="BH386" s="8"/>
      <c r="BI386" s="8"/>
    </row>
    <row r="387" spans="60:61" ht="12.75">
      <c r="BH387" s="8"/>
      <c r="BI387" s="8"/>
    </row>
    <row r="388" spans="60:61" ht="12.75">
      <c r="BH388" s="8"/>
      <c r="BI388" s="8"/>
    </row>
    <row r="389" spans="60:61" ht="12.75">
      <c r="BH389" s="8"/>
      <c r="BI389" s="8"/>
    </row>
    <row r="390" spans="60:61" ht="12.75">
      <c r="BH390" s="8"/>
      <c r="BI390" s="8"/>
    </row>
    <row r="391" spans="60:61" ht="12.75">
      <c r="BH391" s="8"/>
      <c r="BI391" s="8"/>
    </row>
    <row r="392" spans="60:61" ht="12.75">
      <c r="BH392" s="8"/>
      <c r="BI392" s="8"/>
    </row>
    <row r="393" spans="60:61" ht="12.75">
      <c r="BH393" s="8"/>
      <c r="BI393" s="8"/>
    </row>
    <row r="394" spans="60:61" ht="12.75">
      <c r="BH394" s="8"/>
      <c r="BI394" s="8"/>
    </row>
    <row r="395" spans="60:61" ht="12.75">
      <c r="BH395" s="8"/>
      <c r="BI395" s="8"/>
    </row>
    <row r="396" spans="60:61" ht="12.75">
      <c r="BH396" s="8"/>
      <c r="BI396" s="8"/>
    </row>
    <row r="397" spans="60:61" ht="12.75">
      <c r="BH397" s="8"/>
      <c r="BI397" s="8"/>
    </row>
    <row r="398" spans="60:61" ht="12.75">
      <c r="BH398" s="8"/>
      <c r="BI398" s="8"/>
    </row>
    <row r="399" spans="60:61" ht="12.75">
      <c r="BH399" s="8"/>
      <c r="BI399" s="8"/>
    </row>
    <row r="400" spans="60:61" ht="12.75">
      <c r="BH400" s="8"/>
      <c r="BI400" s="8"/>
    </row>
    <row r="401" spans="60:61" ht="12.75">
      <c r="BH401" s="8"/>
      <c r="BI401" s="8"/>
    </row>
    <row r="402" spans="60:61" ht="12.75">
      <c r="BH402" s="8"/>
      <c r="BI402" s="8"/>
    </row>
    <row r="403" spans="60:61" ht="12.75">
      <c r="BH403" s="8"/>
      <c r="BI403" s="8"/>
    </row>
    <row r="404" spans="60:61" ht="12.75">
      <c r="BH404" s="8"/>
      <c r="BI404" s="8"/>
    </row>
    <row r="405" spans="60:61" ht="12.75">
      <c r="BH405" s="8"/>
      <c r="BI405" s="8"/>
    </row>
    <row r="406" spans="60:61" ht="12.75">
      <c r="BH406" s="8"/>
      <c r="BI406" s="8"/>
    </row>
    <row r="407" spans="60:61" ht="12.75">
      <c r="BH407" s="8"/>
      <c r="BI407" s="8"/>
    </row>
    <row r="408" spans="60:61" ht="12.75">
      <c r="BH408" s="8"/>
      <c r="BI408" s="8"/>
    </row>
    <row r="409" spans="60:61" ht="12.75">
      <c r="BH409" s="8"/>
      <c r="BI409" s="8"/>
    </row>
    <row r="410" spans="60:61" ht="12.75">
      <c r="BH410" s="8"/>
      <c r="BI410" s="8"/>
    </row>
    <row r="411" spans="60:61" ht="12.75">
      <c r="BH411" s="8"/>
      <c r="BI411" s="8"/>
    </row>
    <row r="412" spans="60:61" ht="12.75">
      <c r="BH412" s="8"/>
      <c r="BI412" s="8"/>
    </row>
    <row r="413" spans="60:61" ht="12.75">
      <c r="BH413" s="8"/>
      <c r="BI413" s="8"/>
    </row>
    <row r="414" spans="60:61" ht="12.75">
      <c r="BH414" s="8"/>
      <c r="BI414" s="8"/>
    </row>
    <row r="415" spans="60:61" ht="12.75">
      <c r="BH415" s="8"/>
      <c r="BI415" s="8"/>
    </row>
    <row r="416" spans="60:61" ht="12.75">
      <c r="BH416" s="8"/>
      <c r="BI416" s="8"/>
    </row>
    <row r="417" spans="60:61" ht="12.75">
      <c r="BH417" s="8"/>
      <c r="BI417" s="8"/>
    </row>
    <row r="418" spans="60:61" ht="12.75">
      <c r="BH418" s="8"/>
      <c r="BI418" s="8"/>
    </row>
    <row r="419" spans="60:61" ht="12.75">
      <c r="BH419" s="8"/>
      <c r="BI419" s="8"/>
    </row>
    <row r="420" spans="60:61" ht="12.75">
      <c r="BH420" s="8"/>
      <c r="BI420" s="8"/>
    </row>
    <row r="421" spans="60:61" ht="12.75">
      <c r="BH421" s="8"/>
      <c r="BI421" s="8"/>
    </row>
    <row r="422" spans="60:61" ht="12.75">
      <c r="BH422" s="8"/>
      <c r="BI422" s="8"/>
    </row>
    <row r="423" spans="60:61" ht="12.75">
      <c r="BH423" s="8"/>
      <c r="BI423" s="8"/>
    </row>
    <row r="424" spans="60:61" ht="12.75">
      <c r="BH424" s="8"/>
      <c r="BI424" s="8"/>
    </row>
    <row r="425" spans="60:61" ht="12.75">
      <c r="BH425" s="8"/>
      <c r="BI425" s="8"/>
    </row>
    <row r="426" spans="60:61" ht="12.75">
      <c r="BH426" s="8"/>
      <c r="BI426" s="8"/>
    </row>
    <row r="427" spans="60:61" ht="12.75">
      <c r="BH427" s="8"/>
      <c r="BI427" s="8"/>
    </row>
    <row r="428" spans="60:61" ht="12.75">
      <c r="BH428" s="8"/>
      <c r="BI428" s="8"/>
    </row>
    <row r="429" spans="60:61" ht="12.75">
      <c r="BH429" s="8"/>
      <c r="BI429" s="8"/>
    </row>
    <row r="430" spans="60:61" ht="12.75">
      <c r="BH430" s="8"/>
      <c r="BI430" s="8"/>
    </row>
    <row r="431" spans="60:61" ht="12.75">
      <c r="BH431" s="8"/>
      <c r="BI431" s="8"/>
    </row>
    <row r="432" spans="60:61" ht="12.75">
      <c r="BH432" s="8"/>
      <c r="BI432" s="8"/>
    </row>
    <row r="433" spans="60:61" ht="12.75">
      <c r="BH433" s="8"/>
      <c r="BI433" s="8"/>
    </row>
    <row r="434" spans="60:61" ht="12.75">
      <c r="BH434" s="8"/>
      <c r="BI434" s="8"/>
    </row>
    <row r="435" spans="60:61" ht="12.75">
      <c r="BH435" s="8"/>
      <c r="BI435" s="8"/>
    </row>
    <row r="436" spans="60:61" ht="12.75">
      <c r="BH436" s="8"/>
      <c r="BI436" s="8"/>
    </row>
    <row r="437" spans="60:61" ht="12.75">
      <c r="BH437" s="8"/>
      <c r="BI437" s="8"/>
    </row>
    <row r="438" spans="60:61" ht="12.75">
      <c r="BH438" s="8"/>
      <c r="BI438" s="8"/>
    </row>
    <row r="439" spans="60:61" ht="12.75">
      <c r="BH439" s="8"/>
      <c r="BI439" s="8"/>
    </row>
    <row r="440" spans="60:61" ht="12.75">
      <c r="BH440" s="8"/>
      <c r="BI440" s="8"/>
    </row>
    <row r="441" spans="60:61" ht="12.75">
      <c r="BH441" s="8"/>
      <c r="BI441" s="8"/>
    </row>
    <row r="442" spans="60:61" ht="12.75">
      <c r="BH442" s="8"/>
      <c r="BI442" s="8"/>
    </row>
    <row r="443" spans="60:61" ht="12.75">
      <c r="BH443" s="8"/>
      <c r="BI443" s="8"/>
    </row>
    <row r="444" spans="60:61" ht="12.75">
      <c r="BH444" s="8"/>
      <c r="BI444" s="8"/>
    </row>
    <row r="445" spans="60:61" ht="12.75">
      <c r="BH445" s="8"/>
      <c r="BI445" s="8"/>
    </row>
    <row r="446" spans="60:61" ht="12.75">
      <c r="BH446" s="8"/>
      <c r="BI446" s="8"/>
    </row>
    <row r="447" spans="60:61" ht="12.75">
      <c r="BH447" s="8"/>
      <c r="BI447" s="8"/>
    </row>
    <row r="448" spans="60:61" ht="12.75">
      <c r="BH448" s="8"/>
      <c r="BI448" s="8"/>
    </row>
    <row r="449" spans="60:61" ht="12.75">
      <c r="BH449" s="8"/>
      <c r="BI449" s="8"/>
    </row>
    <row r="450" spans="60:61" ht="12.75">
      <c r="BH450" s="8"/>
      <c r="BI450" s="8"/>
    </row>
    <row r="451" spans="60:61" ht="12.75">
      <c r="BH451" s="8"/>
      <c r="BI451" s="8"/>
    </row>
    <row r="452" spans="60:61" ht="12.75">
      <c r="BH452" s="8"/>
      <c r="BI452" s="8"/>
    </row>
    <row r="453" spans="60:61" ht="12.75">
      <c r="BH453" s="8"/>
      <c r="BI453" s="8"/>
    </row>
    <row r="454" spans="60:61" ht="12.75">
      <c r="BH454" s="8"/>
      <c r="BI454" s="8"/>
    </row>
    <row r="455" spans="60:61" ht="12.75">
      <c r="BH455" s="8"/>
      <c r="BI455" s="8"/>
    </row>
    <row r="456" spans="60:61" ht="12.75">
      <c r="BH456" s="8"/>
      <c r="BI456" s="8"/>
    </row>
    <row r="457" spans="60:61" ht="12.75">
      <c r="BH457" s="8"/>
      <c r="BI457" s="8"/>
    </row>
    <row r="458" spans="60:61" ht="12.75">
      <c r="BH458" s="8"/>
      <c r="BI458" s="8"/>
    </row>
    <row r="459" spans="60:61" ht="12.75">
      <c r="BH459" s="8"/>
      <c r="BI459" s="8"/>
    </row>
    <row r="460" spans="60:61" ht="12.75">
      <c r="BH460" s="8"/>
      <c r="BI460" s="8"/>
    </row>
    <row r="461" spans="60:61" ht="12.75">
      <c r="BH461" s="8"/>
      <c r="BI461" s="8"/>
    </row>
    <row r="462" spans="60:61" ht="12.75">
      <c r="BH462" s="8"/>
      <c r="BI462" s="8"/>
    </row>
    <row r="463" spans="60:61" ht="12.75">
      <c r="BH463" s="8"/>
      <c r="BI463" s="8"/>
    </row>
    <row r="464" spans="60:61" ht="12.75">
      <c r="BH464" s="8"/>
      <c r="BI464" s="8"/>
    </row>
    <row r="465" spans="60:61" ht="12.75">
      <c r="BH465" s="8"/>
      <c r="BI465" s="8"/>
    </row>
    <row r="466" spans="60:61" ht="12.75">
      <c r="BH466" s="8"/>
      <c r="BI466" s="8"/>
    </row>
    <row r="467" spans="60:61" ht="12.75">
      <c r="BH467" s="8"/>
      <c r="BI467" s="8"/>
    </row>
    <row r="468" spans="60:61" ht="12.75">
      <c r="BH468" s="8"/>
      <c r="BI468" s="8"/>
    </row>
    <row r="469" spans="60:61" ht="12.75">
      <c r="BH469" s="8"/>
      <c r="BI469" s="8"/>
    </row>
    <row r="470" spans="60:61" ht="12.75">
      <c r="BH470" s="8"/>
      <c r="BI470" s="8"/>
    </row>
    <row r="471" spans="60:61" ht="12.75">
      <c r="BH471" s="8"/>
      <c r="BI471" s="8"/>
    </row>
    <row r="472" spans="60:61" ht="12.75">
      <c r="BH472" s="8"/>
      <c r="BI472" s="8"/>
    </row>
    <row r="473" spans="60:61" ht="12.75">
      <c r="BH473" s="8"/>
      <c r="BI473" s="8"/>
    </row>
    <row r="474" spans="60:61" ht="12.75">
      <c r="BH474" s="8"/>
      <c r="BI474" s="8"/>
    </row>
    <row r="475" spans="60:61" ht="12.75">
      <c r="BH475" s="8"/>
      <c r="BI475" s="8"/>
    </row>
    <row r="476" spans="60:61" ht="12.75">
      <c r="BH476" s="8"/>
      <c r="BI476" s="8"/>
    </row>
    <row r="477" spans="60:61" ht="12.75">
      <c r="BH477" s="8"/>
      <c r="BI477" s="8"/>
    </row>
    <row r="478" spans="60:61" ht="12.75">
      <c r="BH478" s="8"/>
      <c r="BI478" s="8"/>
    </row>
    <row r="479" spans="60:61" ht="12.75">
      <c r="BH479" s="8"/>
      <c r="BI479" s="8"/>
    </row>
    <row r="480" spans="60:61" ht="12.75">
      <c r="BH480" s="8"/>
      <c r="BI480" s="8"/>
    </row>
    <row r="481" spans="60:61" ht="12.75">
      <c r="BH481" s="8"/>
      <c r="BI481" s="8"/>
    </row>
    <row r="482" spans="60:61" ht="12.75">
      <c r="BH482" s="8"/>
      <c r="BI482" s="8"/>
    </row>
    <row r="483" spans="60:61" ht="12.75">
      <c r="BH483" s="8"/>
      <c r="BI483" s="8"/>
    </row>
    <row r="484" spans="60:61" ht="12.75">
      <c r="BH484" s="8"/>
      <c r="BI484" s="8"/>
    </row>
    <row r="485" spans="60:61" ht="12.75">
      <c r="BH485" s="8"/>
      <c r="BI485" s="8"/>
    </row>
    <row r="486" spans="60:61" ht="12.75">
      <c r="BH486" s="8"/>
      <c r="BI486" s="8"/>
    </row>
    <row r="487" spans="60:61" ht="12.75">
      <c r="BH487" s="8"/>
      <c r="BI487" s="8"/>
    </row>
    <row r="488" spans="60:61" ht="12.75">
      <c r="BH488" s="8"/>
      <c r="BI488" s="8"/>
    </row>
    <row r="489" spans="60:61" ht="12.75">
      <c r="BH489" s="8"/>
      <c r="BI489" s="8"/>
    </row>
    <row r="490" spans="60:61" ht="12.75">
      <c r="BH490" s="8"/>
      <c r="BI490" s="8"/>
    </row>
    <row r="491" spans="60:61" ht="12.75">
      <c r="BH491" s="8"/>
      <c r="BI491" s="8"/>
    </row>
    <row r="492" spans="60:61" ht="12.75">
      <c r="BH492" s="8"/>
      <c r="BI492" s="8"/>
    </row>
    <row r="493" spans="60:61" ht="12.75">
      <c r="BH493" s="8"/>
      <c r="BI493" s="8"/>
    </row>
    <row r="494" spans="60:61" ht="12.75">
      <c r="BH494" s="8"/>
      <c r="BI494" s="8"/>
    </row>
    <row r="495" spans="60:61" ht="12.75">
      <c r="BH495" s="8"/>
      <c r="BI495" s="8"/>
    </row>
    <row r="496" spans="60:61" ht="12.75">
      <c r="BH496" s="8"/>
      <c r="BI496" s="8"/>
    </row>
    <row r="497" spans="60:61" ht="12.75">
      <c r="BH497" s="8"/>
      <c r="BI497" s="8"/>
    </row>
    <row r="498" spans="60:61" ht="12.75">
      <c r="BH498" s="8"/>
      <c r="BI498" s="8"/>
    </row>
    <row r="499" spans="60:61" ht="12.75">
      <c r="BH499" s="8"/>
      <c r="BI499" s="8"/>
    </row>
    <row r="500" spans="60:61" ht="12.75">
      <c r="BH500" s="8"/>
      <c r="BI500" s="8"/>
    </row>
    <row r="501" spans="60:61" ht="12.75">
      <c r="BH501" s="8"/>
      <c r="BI501" s="8"/>
    </row>
    <row r="502" spans="60:61" ht="12.75">
      <c r="BH502" s="8"/>
      <c r="BI502" s="8"/>
    </row>
    <row r="503" spans="60:61" ht="12.75">
      <c r="BH503" s="8"/>
      <c r="BI503" s="8"/>
    </row>
    <row r="504" spans="60:61" ht="12.75">
      <c r="BH504" s="8"/>
      <c r="BI504" s="8"/>
    </row>
    <row r="505" spans="60:61" ht="12.75">
      <c r="BH505" s="8"/>
      <c r="BI505" s="8"/>
    </row>
    <row r="506" spans="60:61" ht="12.75">
      <c r="BH506" s="8"/>
      <c r="BI506" s="8"/>
    </row>
    <row r="507" spans="60:61" ht="12.75">
      <c r="BH507" s="8"/>
      <c r="BI507" s="8"/>
    </row>
    <row r="508" spans="60:61" ht="12.75">
      <c r="BH508" s="8"/>
      <c r="BI508" s="8"/>
    </row>
    <row r="509" spans="60:61" ht="12.75">
      <c r="BH509" s="8"/>
      <c r="BI509" s="8"/>
    </row>
    <row r="510" spans="60:61" ht="12.75">
      <c r="BH510" s="8"/>
      <c r="BI510" s="8"/>
    </row>
    <row r="511" spans="60:61" ht="12.75">
      <c r="BH511" s="8"/>
      <c r="BI511" s="8"/>
    </row>
    <row r="512" spans="60:61" ht="12.75">
      <c r="BH512" s="8"/>
      <c r="BI512" s="8"/>
    </row>
    <row r="513" spans="60:61" ht="12.75">
      <c r="BH513" s="8"/>
      <c r="BI513" s="8"/>
    </row>
    <row r="514" spans="60:61" ht="12.75">
      <c r="BH514" s="8"/>
      <c r="BI514" s="8"/>
    </row>
    <row r="515" spans="60:61" ht="12.75">
      <c r="BH515" s="8"/>
      <c r="BI515" s="8"/>
    </row>
    <row r="516" spans="60:61" ht="12.75">
      <c r="BH516" s="8"/>
      <c r="BI516" s="8"/>
    </row>
    <row r="517" spans="60:61" ht="12.75">
      <c r="BH517" s="8"/>
      <c r="BI517" s="8"/>
    </row>
    <row r="518" spans="60:61" ht="12.75">
      <c r="BH518" s="8"/>
      <c r="BI518" s="8"/>
    </row>
    <row r="519" spans="60:61" ht="12.75">
      <c r="BH519" s="8"/>
      <c r="BI519" s="8"/>
    </row>
    <row r="520" spans="60:61" ht="12.75">
      <c r="BH520" s="8"/>
      <c r="BI520" s="8"/>
    </row>
    <row r="521" spans="60:61" ht="12.75">
      <c r="BH521" s="8"/>
      <c r="BI521" s="8"/>
    </row>
    <row r="522" spans="60:61" ht="12.75">
      <c r="BH522" s="8"/>
      <c r="BI522" s="8"/>
    </row>
    <row r="523" spans="60:61" ht="12.75">
      <c r="BH523" s="8"/>
      <c r="BI523" s="8"/>
    </row>
    <row r="524" spans="60:61" ht="12.75">
      <c r="BH524" s="8"/>
      <c r="BI524" s="8"/>
    </row>
    <row r="525" spans="60:61" ht="12.75">
      <c r="BH525" s="8"/>
      <c r="BI525" s="8"/>
    </row>
    <row r="526" spans="60:61" ht="12.75">
      <c r="BH526" s="8"/>
      <c r="BI526" s="8"/>
    </row>
    <row r="527" spans="60:61" ht="12.75">
      <c r="BH527" s="8"/>
      <c r="BI527" s="8"/>
    </row>
    <row r="528" spans="60:61" ht="12.75">
      <c r="BH528" s="8"/>
      <c r="BI528" s="8"/>
    </row>
    <row r="529" spans="60:61" ht="12.75">
      <c r="BH529" s="8"/>
      <c r="BI529" s="8"/>
    </row>
    <row r="530" spans="60:61" ht="12.75">
      <c r="BH530" s="8"/>
      <c r="BI530" s="8"/>
    </row>
    <row r="531" spans="60:61" ht="12.75">
      <c r="BH531" s="8"/>
      <c r="BI531" s="8"/>
    </row>
    <row r="532" spans="60:61" ht="12.75">
      <c r="BH532" s="8"/>
      <c r="BI532" s="8"/>
    </row>
    <row r="533" spans="60:61" ht="12.75">
      <c r="BH533" s="8"/>
      <c r="BI533" s="8"/>
    </row>
    <row r="534" spans="60:61" ht="12.75">
      <c r="BH534" s="8"/>
      <c r="BI534" s="8"/>
    </row>
    <row r="535" spans="60:61" ht="12.75">
      <c r="BH535" s="8"/>
      <c r="BI535" s="8"/>
    </row>
    <row r="536" spans="60:61" ht="12.75">
      <c r="BH536" s="8"/>
      <c r="BI536" s="8"/>
    </row>
    <row r="537" spans="60:61" ht="12.75">
      <c r="BH537" s="8"/>
      <c r="BI537" s="8"/>
    </row>
    <row r="538" spans="60:61" ht="12.75">
      <c r="BH538" s="8"/>
      <c r="BI538" s="8"/>
    </row>
    <row r="539" spans="60:61" ht="12.75">
      <c r="BH539" s="8"/>
      <c r="BI539" s="8"/>
    </row>
    <row r="540" spans="60:61" ht="12.75">
      <c r="BH540" s="8"/>
      <c r="BI540" s="8"/>
    </row>
    <row r="541" spans="60:61" ht="12.75">
      <c r="BH541" s="8"/>
      <c r="BI541" s="8"/>
    </row>
    <row r="542" spans="60:61" ht="12.75">
      <c r="BH542" s="8"/>
      <c r="BI542" s="8"/>
    </row>
    <row r="543" spans="60:61" ht="12.75">
      <c r="BH543" s="8"/>
      <c r="BI543" s="8"/>
    </row>
    <row r="544" spans="60:61" ht="12.75">
      <c r="BH544" s="8"/>
      <c r="BI544" s="8"/>
    </row>
    <row r="545" spans="60:61" ht="12.75">
      <c r="BH545" s="8"/>
      <c r="BI545" s="8"/>
    </row>
    <row r="546" spans="60:61" ht="12.75">
      <c r="BH546" s="8"/>
      <c r="BI546" s="8"/>
    </row>
    <row r="547" spans="60:61" ht="12.75">
      <c r="BH547" s="8"/>
      <c r="BI547" s="8"/>
    </row>
    <row r="548" spans="60:61" ht="12.75">
      <c r="BH548" s="8"/>
      <c r="BI548" s="8"/>
    </row>
    <row r="549" spans="60:61" ht="12.75">
      <c r="BH549" s="8"/>
      <c r="BI549" s="8"/>
    </row>
    <row r="550" spans="60:61" ht="12.75">
      <c r="BH550" s="8"/>
      <c r="BI550" s="8"/>
    </row>
    <row r="551" spans="60:61" ht="12.75">
      <c r="BH551" s="8"/>
      <c r="BI551" s="8"/>
    </row>
    <row r="552" spans="60:61" ht="12.75">
      <c r="BH552" s="8"/>
      <c r="BI552" s="8"/>
    </row>
    <row r="553" spans="60:61" ht="12.75">
      <c r="BH553" s="8"/>
      <c r="BI553" s="8"/>
    </row>
    <row r="554" spans="60:61" ht="12.75">
      <c r="BH554" s="8"/>
      <c r="BI554" s="8"/>
    </row>
    <row r="555" spans="60:61" ht="12.75">
      <c r="BH555" s="8"/>
      <c r="BI555" s="8"/>
    </row>
    <row r="556" spans="60:61" ht="12.75">
      <c r="BH556" s="8"/>
      <c r="BI556" s="8"/>
    </row>
    <row r="557" spans="60:61" ht="12.75">
      <c r="BH557" s="8"/>
      <c r="BI557" s="8"/>
    </row>
    <row r="558" spans="60:61" ht="12.75">
      <c r="BH558" s="8"/>
      <c r="BI558" s="8"/>
    </row>
    <row r="559" spans="60:61" ht="12.75">
      <c r="BH559" s="8"/>
      <c r="BI559" s="8"/>
    </row>
    <row r="560" spans="60:61" ht="12.75">
      <c r="BH560" s="8"/>
      <c r="BI560" s="8"/>
    </row>
    <row r="561" spans="60:61" ht="12.75">
      <c r="BH561" s="8"/>
      <c r="BI561" s="8"/>
    </row>
    <row r="562" spans="60:61" ht="12.75">
      <c r="BH562" s="8"/>
      <c r="BI562" s="8"/>
    </row>
    <row r="563" spans="60:61" ht="12.75">
      <c r="BH563" s="8"/>
      <c r="BI563" s="8"/>
    </row>
    <row r="564" spans="60:61" ht="12.75">
      <c r="BH564" s="8"/>
      <c r="BI564" s="8"/>
    </row>
    <row r="565" spans="60:61" ht="12.75">
      <c r="BH565" s="8"/>
      <c r="BI565" s="8"/>
    </row>
    <row r="566" spans="60:61" ht="12.75">
      <c r="BH566" s="8"/>
      <c r="BI566" s="8"/>
    </row>
    <row r="567" spans="60:61" ht="12.75">
      <c r="BH567" s="8"/>
      <c r="BI567" s="8"/>
    </row>
    <row r="568" spans="60:61" ht="12.75">
      <c r="BH568" s="8"/>
      <c r="BI568" s="8"/>
    </row>
    <row r="569" spans="60:61" ht="12.75">
      <c r="BH569" s="8"/>
      <c r="BI569" s="8"/>
    </row>
    <row r="570" spans="60:61" ht="12.75">
      <c r="BH570" s="8"/>
      <c r="BI570" s="8"/>
    </row>
    <row r="571" spans="60:61" ht="12.75">
      <c r="BH571" s="8"/>
      <c r="BI571" s="8"/>
    </row>
    <row r="572" spans="60:61" ht="12.75">
      <c r="BH572" s="8"/>
      <c r="BI572" s="8"/>
    </row>
    <row r="573" spans="60:61" ht="12.75">
      <c r="BH573" s="8"/>
      <c r="BI573" s="8"/>
    </row>
    <row r="574" spans="60:61" ht="12.75">
      <c r="BH574" s="8"/>
      <c r="BI574" s="8"/>
    </row>
    <row r="575" spans="60:61" ht="12.75">
      <c r="BH575" s="8"/>
      <c r="BI575" s="8"/>
    </row>
    <row r="576" spans="60:61" ht="12.75">
      <c r="BH576" s="8"/>
      <c r="BI576" s="8"/>
    </row>
    <row r="577" spans="60:61" ht="12.75">
      <c r="BH577" s="8"/>
      <c r="BI577" s="8"/>
    </row>
    <row r="578" spans="60:61" ht="12.75">
      <c r="BH578" s="8"/>
      <c r="BI578" s="8"/>
    </row>
    <row r="579" spans="60:61" ht="12.75">
      <c r="BH579" s="8"/>
      <c r="BI579" s="8"/>
    </row>
    <row r="580" spans="60:61" ht="12.75">
      <c r="BH580" s="8"/>
      <c r="BI580" s="8"/>
    </row>
    <row r="581" spans="60:61" ht="12.75">
      <c r="BH581" s="8"/>
      <c r="BI581" s="8"/>
    </row>
    <row r="582" spans="60:61" ht="12.75">
      <c r="BH582" s="8"/>
      <c r="BI582" s="8"/>
    </row>
    <row r="583" spans="60:61" ht="12.75">
      <c r="BH583" s="8"/>
      <c r="BI583" s="8"/>
    </row>
    <row r="584" spans="60:61" ht="12.75">
      <c r="BH584" s="8"/>
      <c r="BI584" s="8"/>
    </row>
    <row r="585" spans="60:61" ht="12.75">
      <c r="BH585" s="8"/>
      <c r="BI585" s="8"/>
    </row>
    <row r="586" spans="60:61" ht="12.75">
      <c r="BH586" s="8"/>
      <c r="BI586" s="8"/>
    </row>
    <row r="587" spans="60:61" ht="12.75">
      <c r="BH587" s="8"/>
      <c r="BI587" s="8"/>
    </row>
    <row r="588" spans="60:61" ht="12.75">
      <c r="BH588" s="8"/>
      <c r="BI588" s="8"/>
    </row>
    <row r="589" spans="60:61" ht="12.75">
      <c r="BH589" s="8"/>
      <c r="BI589" s="8"/>
    </row>
    <row r="590" spans="60:61" ht="12.75">
      <c r="BH590" s="8"/>
      <c r="BI590" s="8"/>
    </row>
    <row r="591" spans="60:61" ht="12.75">
      <c r="BH591" s="8"/>
      <c r="BI591" s="8"/>
    </row>
    <row r="592" spans="60:61" ht="12.75">
      <c r="BH592" s="8"/>
      <c r="BI592" s="8"/>
    </row>
    <row r="593" spans="60:61" ht="12.75">
      <c r="BH593" s="8"/>
      <c r="BI593" s="8"/>
    </row>
    <row r="594" spans="60:61" ht="12.75">
      <c r="BH594" s="8"/>
      <c r="BI594" s="8"/>
    </row>
    <row r="595" spans="60:61" ht="12.75">
      <c r="BH595" s="8"/>
      <c r="BI595" s="8"/>
    </row>
    <row r="596" spans="60:61" ht="12.75">
      <c r="BH596" s="8"/>
      <c r="BI596" s="8"/>
    </row>
    <row r="597" spans="60:61" ht="12.75">
      <c r="BH597" s="8"/>
      <c r="BI597" s="8"/>
    </row>
    <row r="598" spans="60:61" ht="12.75">
      <c r="BH598" s="8"/>
      <c r="BI598" s="8"/>
    </row>
    <row r="599" spans="60:61" ht="12.75">
      <c r="BH599" s="8"/>
      <c r="BI599" s="8"/>
    </row>
    <row r="600" spans="60:61" ht="12.75">
      <c r="BH600" s="8"/>
      <c r="BI600" s="8"/>
    </row>
    <row r="601" spans="60:61" ht="12.75">
      <c r="BH601" s="8"/>
      <c r="BI601" s="8"/>
    </row>
    <row r="602" spans="60:61" ht="12.75">
      <c r="BH602" s="8"/>
      <c r="BI602" s="8"/>
    </row>
    <row r="603" spans="60:61" ht="12.75">
      <c r="BH603" s="8"/>
      <c r="BI603" s="8"/>
    </row>
    <row r="604" spans="60:61" ht="12.75">
      <c r="BH604" s="8"/>
      <c r="BI604" s="8"/>
    </row>
    <row r="605" spans="60:61" ht="12.75">
      <c r="BH605" s="8"/>
      <c r="BI605" s="8"/>
    </row>
    <row r="606" spans="60:61" ht="12.75">
      <c r="BH606" s="8"/>
      <c r="BI606" s="8"/>
    </row>
    <row r="607" spans="60:61" ht="12.75">
      <c r="BH607" s="8"/>
      <c r="BI607" s="8"/>
    </row>
    <row r="608" spans="60:61" ht="12.75">
      <c r="BH608" s="8"/>
      <c r="BI608" s="8"/>
    </row>
    <row r="609" spans="60:61" ht="12.75">
      <c r="BH609" s="8"/>
      <c r="BI609" s="8"/>
    </row>
    <row r="610" spans="60:61" ht="12.75">
      <c r="BH610" s="8"/>
      <c r="BI610" s="8"/>
    </row>
    <row r="611" spans="60:61" ht="12.75">
      <c r="BH611" s="8"/>
      <c r="BI611" s="8"/>
    </row>
    <row r="612" spans="60:61" ht="12.75">
      <c r="BH612" s="8"/>
      <c r="BI612" s="8"/>
    </row>
    <row r="613" spans="60:61" ht="12.75">
      <c r="BH613" s="8"/>
      <c r="BI613" s="8"/>
    </row>
    <row r="614" spans="60:61" ht="12.75">
      <c r="BH614" s="8"/>
      <c r="BI614" s="8"/>
    </row>
    <row r="615" spans="60:61" ht="12.75">
      <c r="BH615" s="8"/>
      <c r="BI615" s="8"/>
    </row>
    <row r="616" spans="60:61" ht="12.75">
      <c r="BH616" s="8"/>
      <c r="BI616" s="8"/>
    </row>
    <row r="617" spans="60:61" ht="12.75">
      <c r="BH617" s="8"/>
      <c r="BI617" s="8"/>
    </row>
    <row r="618" spans="60:61" ht="12.75">
      <c r="BH618" s="8"/>
      <c r="BI618" s="8"/>
    </row>
    <row r="619" spans="60:61" ht="12.75">
      <c r="BH619" s="8"/>
      <c r="BI619" s="8"/>
    </row>
    <row r="620" spans="60:61" ht="12.75">
      <c r="BH620" s="8"/>
      <c r="BI620" s="8"/>
    </row>
    <row r="621" spans="60:61" ht="12.75">
      <c r="BH621" s="8"/>
      <c r="BI621" s="8"/>
    </row>
    <row r="622" spans="60:61" ht="12.75">
      <c r="BH622" s="8"/>
      <c r="BI622" s="8"/>
    </row>
    <row r="623" spans="60:61" ht="12.75">
      <c r="BH623" s="8"/>
      <c r="BI623" s="8"/>
    </row>
    <row r="624" spans="60:61" ht="12.75">
      <c r="BH624" s="8"/>
      <c r="BI624" s="8"/>
    </row>
    <row r="625" spans="60:61" ht="12.75">
      <c r="BH625" s="8"/>
      <c r="BI625" s="8"/>
    </row>
    <row r="626" spans="60:61" ht="12.75">
      <c r="BH626" s="8"/>
      <c r="BI626" s="8"/>
    </row>
    <row r="627" spans="60:61" ht="12.75">
      <c r="BH627" s="8"/>
      <c r="BI627" s="8"/>
    </row>
    <row r="628" spans="60:61" ht="12.75">
      <c r="BH628" s="8"/>
      <c r="BI628" s="8"/>
    </row>
    <row r="629" spans="60:61" ht="12.75">
      <c r="BH629" s="8"/>
      <c r="BI629" s="8"/>
    </row>
    <row r="630" spans="60:61" ht="12.75">
      <c r="BH630" s="8"/>
      <c r="BI630" s="8"/>
    </row>
    <row r="631" spans="60:61" ht="12.75">
      <c r="BH631" s="8"/>
      <c r="BI631" s="8"/>
    </row>
    <row r="632" spans="60:61" ht="12.75">
      <c r="BH632" s="8"/>
      <c r="BI632" s="8"/>
    </row>
    <row r="633" spans="60:61" ht="12.75">
      <c r="BH633" s="8"/>
      <c r="BI633" s="8"/>
    </row>
    <row r="634" spans="60:61" ht="12.75">
      <c r="BH634" s="8"/>
      <c r="BI634" s="8"/>
    </row>
    <row r="635" spans="60:61" ht="12.75">
      <c r="BH635" s="8"/>
      <c r="BI635" s="8"/>
    </row>
    <row r="636" spans="60:61" ht="12.75">
      <c r="BH636" s="8"/>
      <c r="BI636" s="8"/>
    </row>
    <row r="637" spans="60:61" ht="12.75">
      <c r="BH637" s="8"/>
      <c r="BI637" s="8"/>
    </row>
    <row r="638" spans="60:61" ht="12.75">
      <c r="BH638" s="8"/>
      <c r="BI638" s="8"/>
    </row>
    <row r="639" spans="60:61" ht="12.75">
      <c r="BH639" s="8"/>
      <c r="BI639" s="8"/>
    </row>
    <row r="640" spans="60:61" ht="12.75">
      <c r="BH640" s="8"/>
      <c r="BI640" s="8"/>
    </row>
    <row r="641" spans="60:61" ht="12.75">
      <c r="BH641" s="8"/>
      <c r="BI641" s="8"/>
    </row>
    <row r="642" spans="60:61" ht="12.75">
      <c r="BH642" s="8"/>
      <c r="BI642" s="8"/>
    </row>
    <row r="643" spans="60:61" ht="12.75">
      <c r="BH643" s="8"/>
      <c r="BI643" s="8"/>
    </row>
    <row r="644" spans="60:61" ht="12.75">
      <c r="BH644" s="8"/>
      <c r="BI644" s="8"/>
    </row>
    <row r="645" spans="60:61" ht="12.75">
      <c r="BH645" s="8"/>
      <c r="BI645" s="8"/>
    </row>
    <row r="646" spans="60:61" ht="12.75">
      <c r="BH646" s="8"/>
      <c r="BI646" s="8"/>
    </row>
    <row r="647" spans="60:61" ht="12.75">
      <c r="BH647" s="8"/>
      <c r="BI647" s="8"/>
    </row>
    <row r="648" spans="60:61" ht="12.75">
      <c r="BH648" s="8"/>
      <c r="BI648" s="8"/>
    </row>
    <row r="649" spans="60:61" ht="12.75">
      <c r="BH649" s="8"/>
      <c r="BI649" s="8"/>
    </row>
    <row r="650" spans="60:61" ht="12.75">
      <c r="BH650" s="8"/>
      <c r="BI650" s="8"/>
    </row>
    <row r="651" spans="60:61" ht="12.75">
      <c r="BH651" s="8"/>
      <c r="BI651" s="8"/>
    </row>
    <row r="652" spans="60:61" ht="12.75">
      <c r="BH652" s="8"/>
      <c r="BI652" s="8"/>
    </row>
    <row r="653" spans="60:61" ht="12.75">
      <c r="BH653" s="8"/>
      <c r="BI653" s="8"/>
    </row>
    <row r="654" spans="60:61" ht="12.75">
      <c r="BH654" s="8"/>
      <c r="BI654" s="8"/>
    </row>
    <row r="655" spans="60:61" ht="12.75">
      <c r="BH655" s="8"/>
      <c r="BI655" s="8"/>
    </row>
    <row r="656" spans="60:61" ht="12.75">
      <c r="BH656" s="8"/>
      <c r="BI656" s="8"/>
    </row>
    <row r="657" spans="60:61" ht="12.75">
      <c r="BH657" s="8"/>
      <c r="BI657" s="8"/>
    </row>
    <row r="658" spans="60:61" ht="12.75">
      <c r="BH658" s="8"/>
      <c r="BI658" s="8"/>
    </row>
    <row r="659" spans="60:61" ht="12.75">
      <c r="BH659" s="8"/>
      <c r="BI659" s="8"/>
    </row>
    <row r="660" spans="60:61" ht="12.75">
      <c r="BH660" s="8"/>
      <c r="BI660" s="8"/>
    </row>
    <row r="661" spans="60:61" ht="12.75">
      <c r="BH661" s="8"/>
      <c r="BI661" s="8"/>
    </row>
    <row r="662" spans="60:61" ht="12.75">
      <c r="BH662" s="8"/>
      <c r="BI662" s="8"/>
    </row>
    <row r="663" spans="60:61" ht="12.75">
      <c r="BH663" s="8"/>
      <c r="BI663" s="8"/>
    </row>
    <row r="664" spans="60:61" ht="12.75">
      <c r="BH664" s="8"/>
      <c r="BI664" s="8"/>
    </row>
    <row r="665" spans="60:61" ht="12.75">
      <c r="BH665" s="8"/>
      <c r="BI665" s="8"/>
    </row>
    <row r="666" spans="60:61" ht="12.75">
      <c r="BH666" s="8"/>
      <c r="BI666" s="8"/>
    </row>
    <row r="667" spans="60:61" ht="12.75">
      <c r="BH667" s="8"/>
      <c r="BI667" s="8"/>
    </row>
    <row r="668" spans="60:61" ht="12.75">
      <c r="BH668" s="8"/>
      <c r="BI668" s="8"/>
    </row>
    <row r="669" spans="60:61" ht="12.75">
      <c r="BH669" s="8"/>
      <c r="BI669" s="8"/>
    </row>
    <row r="670" spans="60:61" ht="12.75">
      <c r="BH670" s="8"/>
      <c r="BI670" s="8"/>
    </row>
    <row r="671" spans="60:61" ht="12.75">
      <c r="BH671" s="8"/>
      <c r="BI671" s="8"/>
    </row>
    <row r="672" spans="60:61" ht="12.75">
      <c r="BH672" s="8"/>
      <c r="BI672" s="8"/>
    </row>
    <row r="673" spans="60:61" ht="12.75">
      <c r="BH673" s="8"/>
      <c r="BI673" s="8"/>
    </row>
    <row r="674" spans="60:61" ht="12.75">
      <c r="BH674" s="8"/>
      <c r="BI674" s="8"/>
    </row>
    <row r="675" spans="60:61" ht="12.75">
      <c r="BH675" s="8"/>
      <c r="BI675" s="8"/>
    </row>
    <row r="676" spans="60:61" ht="12.75">
      <c r="BH676" s="8"/>
      <c r="BI676" s="8"/>
    </row>
    <row r="677" spans="60:61" ht="12.75">
      <c r="BH677" s="8"/>
      <c r="BI677" s="8"/>
    </row>
    <row r="678" spans="60:61" ht="12.75">
      <c r="BH678" s="8"/>
      <c r="BI678" s="8"/>
    </row>
    <row r="679" spans="60:61" ht="12.75">
      <c r="BH679" s="8"/>
      <c r="BI679" s="8"/>
    </row>
    <row r="680" spans="60:61" ht="12.75">
      <c r="BH680" s="8"/>
      <c r="BI680" s="8"/>
    </row>
    <row r="681" spans="60:61" ht="12.75">
      <c r="BH681" s="8"/>
      <c r="BI681" s="8"/>
    </row>
    <row r="682" spans="60:61" ht="12.75">
      <c r="BH682" s="8"/>
      <c r="BI682" s="8"/>
    </row>
    <row r="683" spans="60:61" ht="12.75">
      <c r="BH683" s="8"/>
      <c r="BI683" s="8"/>
    </row>
    <row r="684" spans="60:61" ht="12.75">
      <c r="BH684" s="8"/>
      <c r="BI684" s="8"/>
    </row>
    <row r="685" spans="60:61" ht="12.75">
      <c r="BH685" s="8"/>
      <c r="BI685" s="8"/>
    </row>
    <row r="686" spans="60:61" ht="12.75">
      <c r="BH686" s="8"/>
      <c r="BI686" s="8"/>
    </row>
    <row r="687" spans="60:61" ht="12.75">
      <c r="BH687" s="8"/>
      <c r="BI687" s="8"/>
    </row>
    <row r="688" spans="60:61" ht="12.75">
      <c r="BH688" s="8"/>
      <c r="BI688" s="8"/>
    </row>
    <row r="689" spans="60:61" ht="12.75">
      <c r="BH689" s="8"/>
      <c r="BI689" s="8"/>
    </row>
    <row r="690" spans="60:61" ht="12.75">
      <c r="BH690" s="8"/>
      <c r="BI690" s="8"/>
    </row>
    <row r="691" spans="60:61" ht="12.75">
      <c r="BH691" s="8"/>
      <c r="BI691" s="8"/>
    </row>
    <row r="692" spans="60:61" ht="12.75">
      <c r="BH692" s="8"/>
      <c r="BI692" s="8"/>
    </row>
    <row r="693" spans="60:61" ht="12.75">
      <c r="BH693" s="8"/>
      <c r="BI693" s="8"/>
    </row>
    <row r="694" spans="60:61" ht="12.75">
      <c r="BH694" s="8"/>
      <c r="BI694" s="8"/>
    </row>
    <row r="695" spans="60:61" ht="12.75">
      <c r="BH695" s="8"/>
      <c r="BI695" s="8"/>
    </row>
    <row r="696" spans="60:61" ht="12.75">
      <c r="BH696" s="8"/>
      <c r="BI696" s="8"/>
    </row>
    <row r="697" spans="60:61" ht="12.75">
      <c r="BH697" s="8"/>
      <c r="BI697" s="8"/>
    </row>
    <row r="698" spans="60:61" ht="12.75">
      <c r="BH698" s="8"/>
      <c r="BI698" s="8"/>
    </row>
    <row r="699" spans="60:61" ht="12.75">
      <c r="BH699" s="8"/>
      <c r="BI699" s="8"/>
    </row>
    <row r="700" spans="60:61" ht="12.75">
      <c r="BH700" s="8"/>
      <c r="BI700" s="8"/>
    </row>
    <row r="701" spans="60:61" ht="12.75">
      <c r="BH701" s="8"/>
      <c r="BI701" s="8"/>
    </row>
    <row r="702" spans="60:61" ht="12.75">
      <c r="BH702" s="8"/>
      <c r="BI702" s="8"/>
    </row>
    <row r="703" spans="60:61" ht="12.75">
      <c r="BH703" s="8"/>
      <c r="BI703" s="8"/>
    </row>
    <row r="704" spans="60:61" ht="12.75">
      <c r="BH704" s="8"/>
      <c r="BI704" s="8"/>
    </row>
    <row r="705" spans="60:61" ht="12.75">
      <c r="BH705" s="8"/>
      <c r="BI705" s="8"/>
    </row>
    <row r="706" spans="60:61" ht="12.75">
      <c r="BH706" s="8"/>
      <c r="BI706" s="8"/>
    </row>
    <row r="707" spans="60:61" ht="12.75">
      <c r="BH707" s="8"/>
      <c r="BI707" s="8"/>
    </row>
    <row r="708" spans="60:61" ht="12.75">
      <c r="BH708" s="8"/>
      <c r="BI708" s="8"/>
    </row>
    <row r="709" spans="60:61" ht="12.75">
      <c r="BH709" s="8"/>
      <c r="BI709" s="8"/>
    </row>
    <row r="710" spans="60:61" ht="12.75">
      <c r="BH710" s="8"/>
      <c r="BI710" s="8"/>
    </row>
    <row r="711" spans="60:61" ht="12.75">
      <c r="BH711" s="8"/>
      <c r="BI711" s="8"/>
    </row>
    <row r="712" spans="60:61" ht="12.75">
      <c r="BH712" s="8"/>
      <c r="BI712" s="8"/>
    </row>
    <row r="713" spans="60:61" ht="12.75">
      <c r="BH713" s="8"/>
      <c r="BI713" s="8"/>
    </row>
    <row r="714" spans="60:61" ht="12.75">
      <c r="BH714" s="8"/>
      <c r="BI714" s="8"/>
    </row>
    <row r="715" spans="60:61" ht="12.75">
      <c r="BH715" s="8"/>
      <c r="BI715" s="8"/>
    </row>
    <row r="716" spans="60:61" ht="12.75">
      <c r="BH716" s="8"/>
      <c r="BI716" s="8"/>
    </row>
    <row r="717" spans="60:61" ht="12.75">
      <c r="BH717" s="8"/>
      <c r="BI717" s="8"/>
    </row>
    <row r="718" spans="60:61" ht="12.75">
      <c r="BH718" s="8"/>
      <c r="BI718" s="8"/>
    </row>
    <row r="719" spans="60:61" ht="12.75">
      <c r="BH719" s="8"/>
      <c r="BI719" s="8"/>
    </row>
    <row r="720" spans="60:61" ht="12.75">
      <c r="BH720" s="8"/>
      <c r="BI720" s="8"/>
    </row>
    <row r="721" spans="60:61" ht="12.75">
      <c r="BH721" s="8"/>
      <c r="BI721" s="8"/>
    </row>
    <row r="722" spans="60:61" ht="12.75">
      <c r="BH722" s="8"/>
      <c r="BI722" s="8"/>
    </row>
    <row r="723" spans="60:61" ht="12.75">
      <c r="BH723" s="8"/>
      <c r="BI723" s="8"/>
    </row>
    <row r="724" spans="60:61" ht="12.75">
      <c r="BH724" s="8"/>
      <c r="BI724" s="8"/>
    </row>
    <row r="725" spans="60:61" ht="12.75">
      <c r="BH725" s="8"/>
      <c r="BI725" s="8"/>
    </row>
    <row r="726" spans="60:61" ht="12.75">
      <c r="BH726" s="8"/>
      <c r="BI726" s="8"/>
    </row>
    <row r="727" spans="60:61" ht="12.75">
      <c r="BH727" s="8"/>
      <c r="BI727" s="8"/>
    </row>
    <row r="728" spans="60:61" ht="12.75">
      <c r="BH728" s="8"/>
      <c r="BI728" s="8"/>
    </row>
    <row r="729" spans="60:61" ht="12.75">
      <c r="BH729" s="8"/>
      <c r="BI729" s="8"/>
    </row>
    <row r="730" spans="60:61" ht="12.75">
      <c r="BH730" s="8"/>
      <c r="BI730" s="8"/>
    </row>
    <row r="731" spans="60:61" ht="12.75">
      <c r="BH731" s="8"/>
      <c r="BI731" s="8"/>
    </row>
    <row r="732" spans="60:61" ht="12.75">
      <c r="BH732" s="8"/>
      <c r="BI732" s="8"/>
    </row>
    <row r="733" spans="60:61" ht="12.75">
      <c r="BH733" s="8"/>
      <c r="BI733" s="8"/>
    </row>
    <row r="734" spans="60:61" ht="12.75">
      <c r="BH734" s="8"/>
      <c r="BI734" s="8"/>
    </row>
    <row r="735" spans="60:61" ht="12.75">
      <c r="BH735" s="8"/>
      <c r="BI735" s="8"/>
    </row>
    <row r="736" spans="60:61" ht="12.75">
      <c r="BH736" s="8"/>
      <c r="BI736" s="8"/>
    </row>
    <row r="737" spans="60:61" ht="12.75">
      <c r="BH737" s="8"/>
      <c r="BI737" s="8"/>
    </row>
    <row r="738" spans="60:61" ht="12.75">
      <c r="BH738" s="8"/>
      <c r="BI738" s="8"/>
    </row>
    <row r="739" spans="60:61" ht="12.75">
      <c r="BH739" s="8"/>
      <c r="BI739" s="8"/>
    </row>
    <row r="740" spans="60:61" ht="12.75">
      <c r="BH740" s="8"/>
      <c r="BI740" s="8"/>
    </row>
    <row r="741" spans="60:61" ht="12.75">
      <c r="BH741" s="8"/>
      <c r="BI741" s="8"/>
    </row>
    <row r="742" spans="60:61" ht="12.75">
      <c r="BH742" s="8"/>
      <c r="BI742" s="8"/>
    </row>
    <row r="743" spans="60:61" ht="12.75">
      <c r="BH743" s="8"/>
      <c r="BI743" s="8"/>
    </row>
    <row r="744" spans="60:61" ht="12.75">
      <c r="BH744" s="8"/>
      <c r="BI744" s="8"/>
    </row>
    <row r="745" spans="60:61" ht="12.75">
      <c r="BH745" s="8"/>
      <c r="BI745" s="8"/>
    </row>
    <row r="746" spans="60:61" ht="12.75">
      <c r="BH746" s="8"/>
      <c r="BI746" s="8"/>
    </row>
    <row r="747" spans="60:61" ht="12.75">
      <c r="BH747" s="8"/>
      <c r="BI747" s="8"/>
    </row>
    <row r="748" spans="60:61" ht="12.75">
      <c r="BH748" s="8"/>
      <c r="BI748" s="8"/>
    </row>
    <row r="749" spans="60:61" ht="12.75">
      <c r="BH749" s="8"/>
      <c r="BI749" s="8"/>
    </row>
    <row r="750" spans="60:61" ht="12.75">
      <c r="BH750" s="8"/>
      <c r="BI750" s="8"/>
    </row>
    <row r="751" spans="60:61" ht="12.75">
      <c r="BH751" s="8"/>
      <c r="BI751" s="8"/>
    </row>
    <row r="752" spans="60:61" ht="12.75">
      <c r="BH752" s="8"/>
      <c r="BI752" s="8"/>
    </row>
    <row r="753" spans="60:61" ht="12.75">
      <c r="BH753" s="8"/>
      <c r="BI753" s="8"/>
    </row>
    <row r="754" spans="60:61" ht="12.75">
      <c r="BH754" s="8"/>
      <c r="BI754" s="8"/>
    </row>
    <row r="755" spans="60:61" ht="12.75">
      <c r="BH755" s="8"/>
      <c r="BI755" s="8"/>
    </row>
    <row r="756" spans="60:61" ht="12.75">
      <c r="BH756" s="8"/>
      <c r="BI756" s="8"/>
    </row>
    <row r="757" spans="60:61" ht="12.75">
      <c r="BH757" s="8"/>
      <c r="BI757" s="8"/>
    </row>
    <row r="758" spans="60:61" ht="12.75">
      <c r="BH758" s="8"/>
      <c r="BI758" s="8"/>
    </row>
    <row r="759" spans="60:61" ht="12.75">
      <c r="BH759" s="8"/>
      <c r="BI759" s="8"/>
    </row>
    <row r="760" spans="60:61" ht="12.75">
      <c r="BH760" s="8"/>
      <c r="BI760" s="8"/>
    </row>
    <row r="761" spans="60:61" ht="12.75">
      <c r="BH761" s="8"/>
      <c r="BI761" s="8"/>
    </row>
    <row r="762" spans="60:61" ht="12.75">
      <c r="BH762" s="8"/>
      <c r="BI762" s="8"/>
    </row>
    <row r="763" spans="60:61" ht="12.75">
      <c r="BH763" s="8"/>
      <c r="BI763" s="8"/>
    </row>
    <row r="764" spans="60:61" ht="12.75">
      <c r="BH764" s="8"/>
      <c r="BI764" s="8"/>
    </row>
    <row r="765" spans="60:61" ht="12.75">
      <c r="BH765" s="8"/>
      <c r="BI765" s="8"/>
    </row>
    <row r="766" spans="60:61" ht="12.75">
      <c r="BH766" s="8"/>
      <c r="BI766" s="8"/>
    </row>
    <row r="767" spans="60:61" ht="12.75">
      <c r="BH767" s="8"/>
      <c r="BI767" s="8"/>
    </row>
    <row r="768" spans="60:61" ht="12.75">
      <c r="BH768" s="8"/>
      <c r="BI768" s="8"/>
    </row>
    <row r="769" spans="60:61" ht="12.75">
      <c r="BH769" s="8"/>
      <c r="BI769" s="8"/>
    </row>
    <row r="770" spans="60:61" ht="12.75">
      <c r="BH770" s="8"/>
      <c r="BI770" s="8"/>
    </row>
    <row r="771" spans="60:61" ht="12.75">
      <c r="BH771" s="8"/>
      <c r="BI771" s="8"/>
    </row>
    <row r="772" spans="60:61" ht="12.75">
      <c r="BH772" s="8"/>
      <c r="BI772" s="8"/>
    </row>
    <row r="773" spans="60:61" ht="12.75">
      <c r="BH773" s="8"/>
      <c r="BI773" s="8"/>
    </row>
    <row r="774" spans="60:61" ht="12.75">
      <c r="BH774" s="8"/>
      <c r="BI774" s="8"/>
    </row>
    <row r="775" spans="60:61" ht="12.75">
      <c r="BH775" s="8"/>
      <c r="BI775" s="8"/>
    </row>
    <row r="776" spans="60:61" ht="12.75">
      <c r="BH776" s="8"/>
      <c r="BI776" s="8"/>
    </row>
    <row r="777" spans="60:61" ht="12.75">
      <c r="BH777" s="8"/>
      <c r="BI777" s="8"/>
    </row>
    <row r="778" spans="60:61" ht="12.75">
      <c r="BH778" s="8"/>
      <c r="BI778" s="8"/>
    </row>
    <row r="779" spans="60:61" ht="12.75">
      <c r="BH779" s="8"/>
      <c r="BI779" s="8"/>
    </row>
    <row r="780" spans="60:61" ht="12.75">
      <c r="BH780" s="8"/>
      <c r="BI780" s="8"/>
    </row>
    <row r="781" spans="60:61" ht="12.75">
      <c r="BH781" s="8"/>
      <c r="BI781" s="8"/>
    </row>
    <row r="782" spans="60:61" ht="12.75">
      <c r="BH782" s="8"/>
      <c r="BI782" s="8"/>
    </row>
    <row r="783" spans="60:61" ht="12.75">
      <c r="BH783" s="8"/>
      <c r="BI783" s="8"/>
    </row>
    <row r="784" spans="60:61" ht="12.75">
      <c r="BH784" s="8"/>
      <c r="BI784" s="8"/>
    </row>
    <row r="785" spans="60:61" ht="12.75">
      <c r="BH785" s="8"/>
      <c r="BI785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160"/>
  <sheetViews>
    <sheetView zoomScale="75" zoomScaleNormal="75" workbookViewId="0" topLeftCell="AL27">
      <selection activeCell="AQ50" sqref="AQ50"/>
    </sheetView>
  </sheetViews>
  <sheetFormatPr defaultColWidth="9.140625" defaultRowHeight="12.75"/>
  <cols>
    <col min="1" max="1" width="6.00390625" style="0" customWidth="1"/>
    <col min="2" max="2" width="12.28125" style="0" customWidth="1"/>
    <col min="7" max="7" width="8.28125" style="0" customWidth="1"/>
    <col min="22" max="22" width="4.421875" style="0" customWidth="1"/>
    <col min="32" max="32" width="6.8515625" style="0" customWidth="1"/>
    <col min="33" max="33" width="7.421875" style="0" customWidth="1"/>
    <col min="34" max="34" width="7.28125" style="0" customWidth="1"/>
    <col min="35" max="35" width="6.7109375" style="0" customWidth="1"/>
    <col min="36" max="36" width="6.140625" style="0" customWidth="1"/>
    <col min="37" max="37" width="6.28125" style="0" customWidth="1"/>
    <col min="42" max="42" width="9.140625" style="0" customWidth="1"/>
    <col min="78" max="79" width="7.8515625" style="0" customWidth="1"/>
    <col min="80" max="80" width="7.8515625" style="167" customWidth="1"/>
    <col min="81" max="81" width="7.8515625" style="8" customWidth="1"/>
    <col min="83" max="86" width="7.57421875" style="0" customWidth="1"/>
  </cols>
  <sheetData>
    <row r="1" spans="3:100" ht="12.75">
      <c r="C1" s="67" t="s">
        <v>282</v>
      </c>
      <c r="D1" s="67"/>
      <c r="E1" s="67"/>
      <c r="F1" s="67"/>
      <c r="AO1" s="236"/>
      <c r="AP1" s="237"/>
      <c r="AQ1" s="236"/>
      <c r="AR1" s="236"/>
      <c r="AS1" s="236"/>
      <c r="AT1" s="236"/>
      <c r="AU1" s="236"/>
      <c r="AV1" s="236"/>
      <c r="AW1" s="236"/>
      <c r="AY1" s="6" t="s">
        <v>129</v>
      </c>
      <c r="AZ1" s="6" t="s">
        <v>182</v>
      </c>
      <c r="BA1" s="6" t="s">
        <v>184</v>
      </c>
      <c r="BB1" s="6" t="s">
        <v>186</v>
      </c>
      <c r="BC1" s="6"/>
      <c r="BD1" s="6"/>
      <c r="BE1" s="6"/>
      <c r="BQ1" s="13" t="s">
        <v>0</v>
      </c>
      <c r="BR1" s="6" t="s">
        <v>129</v>
      </c>
      <c r="BS1" s="6" t="s">
        <v>182</v>
      </c>
      <c r="BT1" s="6" t="s">
        <v>184</v>
      </c>
      <c r="BU1" s="6" t="s">
        <v>468</v>
      </c>
      <c r="BV1" s="6" t="s">
        <v>186</v>
      </c>
      <c r="BZ1" s="6" t="s">
        <v>129</v>
      </c>
      <c r="CA1" s="6" t="s">
        <v>182</v>
      </c>
      <c r="CB1" s="167" t="s">
        <v>465</v>
      </c>
      <c r="CC1" s="6" t="s">
        <v>466</v>
      </c>
      <c r="CE1" s="6" t="s">
        <v>129</v>
      </c>
      <c r="CF1" s="6" t="s">
        <v>182</v>
      </c>
      <c r="CG1" s="167" t="s">
        <v>465</v>
      </c>
      <c r="CH1" s="6" t="s">
        <v>466</v>
      </c>
      <c r="CJ1" s="6" t="s">
        <v>129</v>
      </c>
      <c r="CK1" s="6" t="s">
        <v>182</v>
      </c>
      <c r="CL1" s="167" t="s">
        <v>465</v>
      </c>
      <c r="CM1" s="6" t="s">
        <v>466</v>
      </c>
      <c r="CO1" s="6" t="s">
        <v>129</v>
      </c>
      <c r="CP1" s="6" t="s">
        <v>182</v>
      </c>
      <c r="CQ1" s="167" t="s">
        <v>465</v>
      </c>
      <c r="CR1" s="6" t="s">
        <v>466</v>
      </c>
      <c r="CV1" s="252" t="s">
        <v>473</v>
      </c>
    </row>
    <row r="2" spans="2:105" ht="13.5" thickBot="1">
      <c r="B2" s="73" t="s">
        <v>284</v>
      </c>
      <c r="C2" s="67"/>
      <c r="D2" s="67"/>
      <c r="E2" s="67"/>
      <c r="F2" s="67"/>
      <c r="H2" s="73" t="s">
        <v>285</v>
      </c>
      <c r="N2" s="73" t="s">
        <v>286</v>
      </c>
      <c r="W2" s="73" t="s">
        <v>286</v>
      </c>
      <c r="AE2" s="73" t="s">
        <v>286</v>
      </c>
      <c r="AP2" s="106" t="s">
        <v>0</v>
      </c>
      <c r="AQ2" s="6" t="s">
        <v>47</v>
      </c>
      <c r="AR2" s="170" t="s">
        <v>55</v>
      </c>
      <c r="AS2" s="7" t="s">
        <v>64</v>
      </c>
      <c r="AT2" s="7" t="s">
        <v>447</v>
      </c>
      <c r="AU2" s="7" t="s">
        <v>467</v>
      </c>
      <c r="AV2" s="184"/>
      <c r="AX2" s="75"/>
      <c r="AY2" s="53">
        <v>5</v>
      </c>
      <c r="AZ2" s="12">
        <v>3</v>
      </c>
      <c r="BA2" s="53">
        <v>4</v>
      </c>
      <c r="BB2" s="53">
        <v>4</v>
      </c>
      <c r="BC2" s="53"/>
      <c r="BD2" s="6" t="s">
        <v>51</v>
      </c>
      <c r="BE2" s="6" t="s">
        <v>129</v>
      </c>
      <c r="BF2" s="6" t="s">
        <v>182</v>
      </c>
      <c r="BG2" s="6" t="s">
        <v>184</v>
      </c>
      <c r="BH2" s="6" t="s">
        <v>186</v>
      </c>
      <c r="BI2" s="6"/>
      <c r="BJ2" s="6"/>
      <c r="BK2" s="6"/>
      <c r="BL2" s="6"/>
      <c r="BM2" s="6"/>
      <c r="BN2" s="6"/>
      <c r="BO2" s="6"/>
      <c r="BQ2" s="107" t="s">
        <v>212</v>
      </c>
      <c r="BR2" s="108">
        <v>6</v>
      </c>
      <c r="BS2" s="118">
        <v>6</v>
      </c>
      <c r="BT2" s="118">
        <v>5</v>
      </c>
      <c r="BV2" s="118">
        <v>4</v>
      </c>
      <c r="BZ2" s="12">
        <v>7</v>
      </c>
      <c r="CA2" s="12">
        <v>3</v>
      </c>
      <c r="CB2" s="167">
        <f aca="true" t="shared" si="0" ref="CB2:CB24">BZ2-CA2</f>
        <v>4</v>
      </c>
      <c r="CC2" s="8">
        <v>4</v>
      </c>
      <c r="CE2" s="12">
        <v>4</v>
      </c>
      <c r="CF2" s="12">
        <v>4</v>
      </c>
      <c r="CG2" s="167">
        <f aca="true" t="shared" si="1" ref="CG2:CG19">CE2-CF2</f>
        <v>0</v>
      </c>
      <c r="CH2" s="8">
        <v>0</v>
      </c>
      <c r="CJ2" s="66">
        <v>6</v>
      </c>
      <c r="CK2" s="66">
        <v>7</v>
      </c>
      <c r="CL2" s="167">
        <f aca="true" t="shared" si="2" ref="CL2:CL23">CJ2-CK2</f>
        <v>-1</v>
      </c>
      <c r="CM2" s="8">
        <v>-1</v>
      </c>
      <c r="CO2" s="109">
        <v>6</v>
      </c>
      <c r="CP2" s="109">
        <v>5</v>
      </c>
      <c r="CQ2" s="167">
        <f aca="true" t="shared" si="3" ref="CQ2:CQ46">CO2-CP2</f>
        <v>1</v>
      </c>
      <c r="CR2" s="8">
        <v>1</v>
      </c>
      <c r="CU2" s="13" t="s">
        <v>0</v>
      </c>
      <c r="CV2" s="9" t="s">
        <v>470</v>
      </c>
      <c r="CW2" s="6" t="s">
        <v>129</v>
      </c>
      <c r="CX2" s="6" t="s">
        <v>182</v>
      </c>
      <c r="CY2" s="6" t="s">
        <v>184</v>
      </c>
      <c r="CZ2" s="6" t="s">
        <v>468</v>
      </c>
      <c r="DA2" s="6" t="s">
        <v>469</v>
      </c>
    </row>
    <row r="3" spans="2:105" ht="12.75">
      <c r="B3" s="13" t="s">
        <v>0</v>
      </c>
      <c r="C3" s="6" t="s">
        <v>129</v>
      </c>
      <c r="D3" s="6" t="s">
        <v>182</v>
      </c>
      <c r="E3" s="6" t="s">
        <v>184</v>
      </c>
      <c r="F3" s="6" t="s">
        <v>186</v>
      </c>
      <c r="H3" s="13" t="s">
        <v>0</v>
      </c>
      <c r="I3" s="6" t="s">
        <v>129</v>
      </c>
      <c r="J3" s="157" t="s">
        <v>182</v>
      </c>
      <c r="K3" s="6" t="s">
        <v>184</v>
      </c>
      <c r="L3" s="6" t="s">
        <v>186</v>
      </c>
      <c r="N3" s="106" t="s">
        <v>0</v>
      </c>
      <c r="O3" s="6" t="s">
        <v>47</v>
      </c>
      <c r="P3" s="7" t="s">
        <v>55</v>
      </c>
      <c r="Q3" s="7" t="s">
        <v>64</v>
      </c>
      <c r="R3" s="7" t="s">
        <v>447</v>
      </c>
      <c r="S3" s="7" t="s">
        <v>53</v>
      </c>
      <c r="T3" s="7" t="s">
        <v>394</v>
      </c>
      <c r="U3" s="7"/>
      <c r="V3" s="6" t="s">
        <v>448</v>
      </c>
      <c r="W3" s="106" t="s">
        <v>0</v>
      </c>
      <c r="X3" s="6" t="s">
        <v>47</v>
      </c>
      <c r="Y3" s="7" t="s">
        <v>55</v>
      </c>
      <c r="Z3" s="7" t="s">
        <v>64</v>
      </c>
      <c r="AA3" s="7" t="s">
        <v>447</v>
      </c>
      <c r="AB3" s="7" t="s">
        <v>53</v>
      </c>
      <c r="AC3" s="7" t="s">
        <v>394</v>
      </c>
      <c r="AE3" s="106" t="s">
        <v>0</v>
      </c>
      <c r="AF3" s="6" t="s">
        <v>47</v>
      </c>
      <c r="AG3" s="122" t="s">
        <v>55</v>
      </c>
      <c r="AH3" s="123" t="s">
        <v>64</v>
      </c>
      <c r="AI3" s="123" t="s">
        <v>447</v>
      </c>
      <c r="AJ3" s="124" t="s">
        <v>53</v>
      </c>
      <c r="AK3" s="7" t="s">
        <v>394</v>
      </c>
      <c r="AL3" s="6" t="s">
        <v>448</v>
      </c>
      <c r="AO3" s="6">
        <v>1</v>
      </c>
      <c r="AP3" s="113" t="s">
        <v>439</v>
      </c>
      <c r="AQ3" s="113">
        <v>8</v>
      </c>
      <c r="AR3" s="172">
        <v>8</v>
      </c>
      <c r="AS3" s="113">
        <v>7</v>
      </c>
      <c r="AT3" s="165">
        <v>7</v>
      </c>
      <c r="AU3" s="164">
        <v>5</v>
      </c>
      <c r="AV3" s="97"/>
      <c r="AX3" s="45"/>
      <c r="AY3" s="109">
        <v>7</v>
      </c>
      <c r="AZ3" s="12">
        <v>4</v>
      </c>
      <c r="BA3" s="109">
        <v>4</v>
      </c>
      <c r="BB3" s="109">
        <v>4</v>
      </c>
      <c r="BC3" s="109"/>
      <c r="BD3" s="135"/>
      <c r="BE3" s="135"/>
      <c r="BF3" s="135"/>
      <c r="BG3" s="135"/>
      <c r="BH3" s="135"/>
      <c r="BI3" s="135"/>
      <c r="BJ3" s="7" t="s">
        <v>462</v>
      </c>
      <c r="BK3" s="137"/>
      <c r="BL3" s="7" t="s">
        <v>461</v>
      </c>
      <c r="BM3" s="137"/>
      <c r="BN3" s="135"/>
      <c r="BO3" s="135"/>
      <c r="BQ3" s="107" t="s">
        <v>220</v>
      </c>
      <c r="BR3" s="109">
        <v>6</v>
      </c>
      <c r="BS3" s="109">
        <v>5</v>
      </c>
      <c r="BT3" s="109">
        <v>5</v>
      </c>
      <c r="BV3" s="109">
        <v>4</v>
      </c>
      <c r="BZ3" s="12">
        <v>8</v>
      </c>
      <c r="CA3" s="12">
        <v>4</v>
      </c>
      <c r="CB3" s="167">
        <f t="shared" si="0"/>
        <v>4</v>
      </c>
      <c r="CC3" s="8">
        <v>4</v>
      </c>
      <c r="CE3" s="108">
        <v>7</v>
      </c>
      <c r="CF3" s="108">
        <v>7</v>
      </c>
      <c r="CG3" s="167">
        <f t="shared" si="1"/>
        <v>0</v>
      </c>
      <c r="CH3" s="8">
        <v>0</v>
      </c>
      <c r="CJ3" s="12">
        <v>6</v>
      </c>
      <c r="CK3" s="12">
        <v>7</v>
      </c>
      <c r="CL3" s="167">
        <f t="shared" si="2"/>
        <v>-1</v>
      </c>
      <c r="CM3" s="8">
        <v>-1</v>
      </c>
      <c r="CO3" s="66">
        <v>5</v>
      </c>
      <c r="CP3" s="66">
        <v>4</v>
      </c>
      <c r="CQ3" s="167">
        <f t="shared" si="3"/>
        <v>1</v>
      </c>
      <c r="CR3" s="8">
        <v>1</v>
      </c>
      <c r="CU3" s="112">
        <v>463</v>
      </c>
      <c r="CV3" s="8" t="s">
        <v>51</v>
      </c>
      <c r="CW3" s="53">
        <v>8</v>
      </c>
      <c r="CX3" s="53"/>
      <c r="CY3" s="53"/>
      <c r="CZ3" s="53">
        <v>5</v>
      </c>
      <c r="DA3" s="146">
        <v>6</v>
      </c>
    </row>
    <row r="4" spans="1:105" ht="12.75">
      <c r="A4" s="75">
        <v>1</v>
      </c>
      <c r="B4" s="22" t="s">
        <v>173</v>
      </c>
      <c r="C4" s="8">
        <v>5</v>
      </c>
      <c r="D4" s="8">
        <v>5</v>
      </c>
      <c r="E4" s="8">
        <v>7</v>
      </c>
      <c r="F4" s="8">
        <v>5</v>
      </c>
      <c r="H4" s="8" t="s">
        <v>126</v>
      </c>
      <c r="I4" s="8">
        <v>6</v>
      </c>
      <c r="J4" s="125">
        <v>6</v>
      </c>
      <c r="K4" s="8"/>
      <c r="L4" s="8">
        <v>7</v>
      </c>
      <c r="N4" s="57">
        <v>441</v>
      </c>
      <c r="O4" s="12">
        <v>6</v>
      </c>
      <c r="P4" s="12">
        <v>7</v>
      </c>
      <c r="Q4" s="12"/>
      <c r="R4" s="12"/>
      <c r="S4" s="12">
        <v>5</v>
      </c>
      <c r="T4" s="12">
        <v>5</v>
      </c>
      <c r="U4" s="12"/>
      <c r="V4" s="75">
        <v>1</v>
      </c>
      <c r="W4" s="57" t="s">
        <v>438</v>
      </c>
      <c r="X4" s="12">
        <v>6</v>
      </c>
      <c r="Y4" s="12">
        <v>7</v>
      </c>
      <c r="Z4" s="12"/>
      <c r="AA4" s="12"/>
      <c r="AB4" s="12">
        <v>5</v>
      </c>
      <c r="AC4" s="12">
        <v>5</v>
      </c>
      <c r="AE4" s="45">
        <v>442</v>
      </c>
      <c r="AF4" s="8">
        <v>5</v>
      </c>
      <c r="AG4" s="125">
        <v>6</v>
      </c>
      <c r="AH4" s="53">
        <v>4</v>
      </c>
      <c r="AI4" s="53">
        <v>5</v>
      </c>
      <c r="AJ4" s="126">
        <v>5</v>
      </c>
      <c r="AK4" s="8">
        <v>5</v>
      </c>
      <c r="AL4" s="75">
        <v>1</v>
      </c>
      <c r="AO4" s="6">
        <v>2</v>
      </c>
      <c r="AP4" s="188" t="s">
        <v>226</v>
      </c>
      <c r="AQ4" s="189">
        <v>7</v>
      </c>
      <c r="AR4" s="190">
        <v>8</v>
      </c>
      <c r="AS4" s="191">
        <v>7</v>
      </c>
      <c r="AT4" s="3"/>
      <c r="AU4" s="191">
        <v>6</v>
      </c>
      <c r="AV4" s="185"/>
      <c r="AX4" s="45"/>
      <c r="AY4" s="8">
        <v>6</v>
      </c>
      <c r="AZ4" s="66">
        <v>4</v>
      </c>
      <c r="BA4" s="8">
        <v>4</v>
      </c>
      <c r="BB4" s="8">
        <v>4</v>
      </c>
      <c r="BC4" s="8"/>
      <c r="BD4" s="139" t="s">
        <v>449</v>
      </c>
      <c r="BE4" s="140">
        <v>5.9393939393939394</v>
      </c>
      <c r="BF4" s="140">
        <v>5.887096774193548</v>
      </c>
      <c r="BG4" s="140">
        <v>5.682926829268292</v>
      </c>
      <c r="BH4" s="140">
        <v>5.5</v>
      </c>
      <c r="BI4" s="135"/>
      <c r="BJ4" s="135"/>
      <c r="BK4" s="135"/>
      <c r="BL4" s="135"/>
      <c r="BM4" s="135"/>
      <c r="BN4" s="135"/>
      <c r="BO4" s="135"/>
      <c r="BQ4" s="63" t="s">
        <v>226</v>
      </c>
      <c r="BR4" s="66">
        <v>7</v>
      </c>
      <c r="BS4" s="119">
        <v>8</v>
      </c>
      <c r="BT4" s="119">
        <v>7</v>
      </c>
      <c r="BV4" s="119">
        <v>6</v>
      </c>
      <c r="BZ4" s="12">
        <v>8</v>
      </c>
      <c r="CA4" s="12">
        <v>5</v>
      </c>
      <c r="CB4" s="167">
        <f t="shared" si="0"/>
        <v>3</v>
      </c>
      <c r="CC4" s="8">
        <v>3</v>
      </c>
      <c r="CE4" s="108">
        <v>6</v>
      </c>
      <c r="CF4" s="118">
        <v>6</v>
      </c>
      <c r="CG4" s="167">
        <f t="shared" si="1"/>
        <v>0</v>
      </c>
      <c r="CH4" s="8">
        <v>0</v>
      </c>
      <c r="CJ4" s="66">
        <v>7</v>
      </c>
      <c r="CK4" s="119">
        <v>8</v>
      </c>
      <c r="CL4" s="167">
        <f t="shared" si="2"/>
        <v>-1</v>
      </c>
      <c r="CM4" s="8">
        <v>-1</v>
      </c>
      <c r="CO4" s="109">
        <v>7</v>
      </c>
      <c r="CP4" s="109">
        <v>6</v>
      </c>
      <c r="CQ4" s="167">
        <f t="shared" si="3"/>
        <v>1</v>
      </c>
      <c r="CR4" s="8">
        <v>1</v>
      </c>
      <c r="CU4" s="112">
        <v>469</v>
      </c>
      <c r="CV4" s="8" t="s">
        <v>51</v>
      </c>
      <c r="CW4" s="112">
        <v>8</v>
      </c>
      <c r="CX4" s="112"/>
      <c r="CY4" s="112"/>
      <c r="CZ4" s="112">
        <v>6</v>
      </c>
      <c r="DA4" s="112">
        <v>6</v>
      </c>
    </row>
    <row r="5" spans="1:105" ht="12.75">
      <c r="A5" s="45">
        <v>2</v>
      </c>
      <c r="B5" s="22" t="s">
        <v>188</v>
      </c>
      <c r="C5" s="8">
        <v>6</v>
      </c>
      <c r="D5" s="8">
        <v>5</v>
      </c>
      <c r="E5" s="8">
        <v>5</v>
      </c>
      <c r="F5" s="8">
        <v>6</v>
      </c>
      <c r="H5" s="8" t="s">
        <v>133</v>
      </c>
      <c r="I5" s="8">
        <v>7</v>
      </c>
      <c r="J5" s="125">
        <v>4</v>
      </c>
      <c r="K5" s="8"/>
      <c r="L5" s="8">
        <v>8</v>
      </c>
      <c r="N5" s="45">
        <v>442</v>
      </c>
      <c r="O5" s="8">
        <v>5</v>
      </c>
      <c r="P5" s="8">
        <v>6</v>
      </c>
      <c r="Q5" s="8">
        <v>4</v>
      </c>
      <c r="R5" s="8">
        <v>5</v>
      </c>
      <c r="S5" s="8">
        <v>5</v>
      </c>
      <c r="T5" s="8">
        <v>5</v>
      </c>
      <c r="U5" s="8"/>
      <c r="V5" s="45">
        <v>2</v>
      </c>
      <c r="W5" s="113" t="s">
        <v>439</v>
      </c>
      <c r="X5" s="113">
        <v>8</v>
      </c>
      <c r="Y5" s="113">
        <v>8</v>
      </c>
      <c r="Z5" s="113">
        <v>7</v>
      </c>
      <c r="AA5" s="165">
        <v>7</v>
      </c>
      <c r="AB5" s="113"/>
      <c r="AC5" s="113">
        <v>5</v>
      </c>
      <c r="AE5" s="112">
        <v>444</v>
      </c>
      <c r="AF5" s="53">
        <v>5</v>
      </c>
      <c r="AG5" s="125">
        <v>7</v>
      </c>
      <c r="AH5" s="53">
        <v>7</v>
      </c>
      <c r="AI5" s="5"/>
      <c r="AJ5" s="127"/>
      <c r="AL5" s="45">
        <v>2</v>
      </c>
      <c r="AO5" s="6">
        <v>3</v>
      </c>
      <c r="AP5" s="113" t="s">
        <v>446</v>
      </c>
      <c r="AQ5" s="114">
        <v>7</v>
      </c>
      <c r="AR5" s="172">
        <v>7</v>
      </c>
      <c r="AS5" s="114">
        <v>6</v>
      </c>
      <c r="AT5" s="114">
        <v>5</v>
      </c>
      <c r="AU5" s="114">
        <v>6</v>
      </c>
      <c r="AV5" s="97"/>
      <c r="AX5" s="45"/>
      <c r="AY5" s="8">
        <v>4</v>
      </c>
      <c r="AZ5" s="8">
        <v>4</v>
      </c>
      <c r="BA5" s="8">
        <v>4</v>
      </c>
      <c r="BB5" s="8">
        <v>4</v>
      </c>
      <c r="BC5" s="8"/>
      <c r="BD5" s="135" t="s">
        <v>450</v>
      </c>
      <c r="BE5" s="138">
        <v>0.15287270612884182</v>
      </c>
      <c r="BF5" s="138">
        <v>0.16114483126001194</v>
      </c>
      <c r="BG5" s="138">
        <v>0.18292682926829287</v>
      </c>
      <c r="BH5" s="138">
        <v>0.16903085094570333</v>
      </c>
      <c r="BI5" s="135"/>
      <c r="BJ5" s="135" t="s">
        <v>449</v>
      </c>
      <c r="BK5" s="135">
        <v>5.641791044776119</v>
      </c>
      <c r="BL5" s="135" t="s">
        <v>449</v>
      </c>
      <c r="BM5" s="135">
        <v>5.548780487804878</v>
      </c>
      <c r="BN5" s="135"/>
      <c r="BO5" s="135"/>
      <c r="BQ5" s="107" t="s">
        <v>240</v>
      </c>
      <c r="BR5" s="109">
        <v>7</v>
      </c>
      <c r="BS5" s="109">
        <v>6</v>
      </c>
      <c r="BT5" s="109">
        <v>6</v>
      </c>
      <c r="BV5" s="109">
        <v>5</v>
      </c>
      <c r="BZ5" s="8">
        <v>7</v>
      </c>
      <c r="CA5" s="8">
        <v>4</v>
      </c>
      <c r="CB5" s="167">
        <f t="shared" si="0"/>
        <v>3</v>
      </c>
      <c r="CC5" s="8">
        <v>3</v>
      </c>
      <c r="CE5" s="66">
        <v>6</v>
      </c>
      <c r="CF5" s="66">
        <v>6</v>
      </c>
      <c r="CG5" s="167">
        <f t="shared" si="1"/>
        <v>0</v>
      </c>
      <c r="CH5" s="8">
        <v>0</v>
      </c>
      <c r="CJ5" s="66">
        <v>6</v>
      </c>
      <c r="CK5" s="119">
        <v>7</v>
      </c>
      <c r="CL5" s="167">
        <f t="shared" si="2"/>
        <v>-1</v>
      </c>
      <c r="CM5" s="8">
        <v>-1</v>
      </c>
      <c r="CO5" s="109">
        <v>7</v>
      </c>
      <c r="CP5" s="109">
        <v>6</v>
      </c>
      <c r="CQ5" s="167">
        <f t="shared" si="3"/>
        <v>1</v>
      </c>
      <c r="CR5" s="8">
        <v>1</v>
      </c>
      <c r="CU5" s="45">
        <v>452</v>
      </c>
      <c r="CV5" s="8" t="s">
        <v>51</v>
      </c>
      <c r="CW5" s="8">
        <v>6</v>
      </c>
      <c r="CX5" s="8"/>
      <c r="CY5" s="8">
        <v>4</v>
      </c>
      <c r="CZ5" s="8">
        <v>6</v>
      </c>
      <c r="DA5" s="141">
        <v>5</v>
      </c>
    </row>
    <row r="6" spans="1:105" ht="12.75">
      <c r="A6" s="45">
        <v>3</v>
      </c>
      <c r="B6" s="22" t="s">
        <v>205</v>
      </c>
      <c r="C6" s="8">
        <v>5</v>
      </c>
      <c r="D6" s="8">
        <v>7</v>
      </c>
      <c r="E6" s="8">
        <v>5</v>
      </c>
      <c r="F6" s="8">
        <v>7</v>
      </c>
      <c r="H6" s="179" t="s">
        <v>136</v>
      </c>
      <c r="I6" s="179">
        <v>5</v>
      </c>
      <c r="J6" s="131">
        <v>4</v>
      </c>
      <c r="K6" s="179"/>
      <c r="L6" s="179">
        <v>4</v>
      </c>
      <c r="N6" s="12">
        <v>443</v>
      </c>
      <c r="O6" s="12">
        <v>8</v>
      </c>
      <c r="P6" s="12">
        <v>8</v>
      </c>
      <c r="Q6" s="12">
        <v>7</v>
      </c>
      <c r="R6" s="12">
        <v>9</v>
      </c>
      <c r="S6" s="12"/>
      <c r="T6" s="12">
        <v>5</v>
      </c>
      <c r="U6" s="12"/>
      <c r="V6" s="45">
        <v>3</v>
      </c>
      <c r="W6" s="12" t="s">
        <v>441</v>
      </c>
      <c r="X6" s="12">
        <v>4</v>
      </c>
      <c r="Y6" s="12">
        <v>4</v>
      </c>
      <c r="Z6" s="12"/>
      <c r="AA6" s="12">
        <v>4</v>
      </c>
      <c r="AB6" s="12">
        <v>4</v>
      </c>
      <c r="AC6" s="12">
        <v>3</v>
      </c>
      <c r="AE6" s="112">
        <v>445</v>
      </c>
      <c r="AF6" s="8">
        <v>7</v>
      </c>
      <c r="AG6" s="125">
        <v>4</v>
      </c>
      <c r="AH6" s="53">
        <v>7</v>
      </c>
      <c r="AI6" s="53">
        <v>7</v>
      </c>
      <c r="AJ6" s="126">
        <v>7</v>
      </c>
      <c r="AK6" s="8">
        <v>6</v>
      </c>
      <c r="AL6" s="45">
        <v>3</v>
      </c>
      <c r="AO6" s="6">
        <v>4</v>
      </c>
      <c r="AP6" s="63" t="s">
        <v>249</v>
      </c>
      <c r="AQ6" s="66">
        <v>6</v>
      </c>
      <c r="AR6" s="173">
        <v>7</v>
      </c>
      <c r="AS6" s="119">
        <v>6</v>
      </c>
      <c r="AU6" s="119">
        <v>5</v>
      </c>
      <c r="AV6" s="80"/>
      <c r="AX6" s="45"/>
      <c r="AY6" s="8">
        <v>4</v>
      </c>
      <c r="AZ6" s="12">
        <v>4</v>
      </c>
      <c r="BA6" s="8">
        <v>4</v>
      </c>
      <c r="BB6" s="53">
        <v>4</v>
      </c>
      <c r="BC6" s="53"/>
      <c r="BD6" s="135" t="s">
        <v>451</v>
      </c>
      <c r="BE6" s="138">
        <v>6</v>
      </c>
      <c r="BF6" s="138">
        <v>6</v>
      </c>
      <c r="BG6" s="138">
        <v>6</v>
      </c>
      <c r="BH6" s="138">
        <v>5</v>
      </c>
      <c r="BI6" s="135"/>
      <c r="BJ6" s="135" t="s">
        <v>450</v>
      </c>
      <c r="BK6" s="135">
        <v>0.14377084343381483</v>
      </c>
      <c r="BL6" s="135" t="s">
        <v>450</v>
      </c>
      <c r="BM6" s="135">
        <v>0.13789884424796067</v>
      </c>
      <c r="BN6" s="135"/>
      <c r="BO6" s="135"/>
      <c r="BQ6" s="107" t="s">
        <v>243</v>
      </c>
      <c r="BR6" s="109">
        <v>7</v>
      </c>
      <c r="BS6" s="109">
        <v>5</v>
      </c>
      <c r="BT6" s="109">
        <v>4</v>
      </c>
      <c r="BV6" s="109">
        <v>4</v>
      </c>
      <c r="BZ6" s="8">
        <v>7</v>
      </c>
      <c r="CA6" s="53">
        <v>4</v>
      </c>
      <c r="CB6" s="167">
        <f t="shared" si="0"/>
        <v>3</v>
      </c>
      <c r="CC6" s="8">
        <v>3</v>
      </c>
      <c r="CE6" s="114">
        <v>7</v>
      </c>
      <c r="CF6" s="113">
        <v>7</v>
      </c>
      <c r="CG6" s="167">
        <f t="shared" si="1"/>
        <v>0</v>
      </c>
      <c r="CH6" s="8">
        <v>0</v>
      </c>
      <c r="CJ6" s="12">
        <v>5</v>
      </c>
      <c r="CK6" s="12">
        <v>6</v>
      </c>
      <c r="CL6" s="167">
        <f t="shared" si="2"/>
        <v>-1</v>
      </c>
      <c r="CM6" s="8">
        <v>-1</v>
      </c>
      <c r="CO6" s="109">
        <v>7</v>
      </c>
      <c r="CP6" s="109">
        <v>6</v>
      </c>
      <c r="CQ6" s="167">
        <f t="shared" si="3"/>
        <v>1</v>
      </c>
      <c r="CR6" s="8">
        <v>1</v>
      </c>
      <c r="CU6" s="43" t="s">
        <v>233</v>
      </c>
      <c r="CV6" s="8" t="s">
        <v>51</v>
      </c>
      <c r="CW6" s="45">
        <v>5</v>
      </c>
      <c r="CX6" s="61"/>
      <c r="CY6" s="45">
        <v>4</v>
      </c>
      <c r="DA6" s="45">
        <v>5</v>
      </c>
    </row>
    <row r="7" spans="1:105" ht="12.75">
      <c r="A7" s="45">
        <v>4</v>
      </c>
      <c r="B7" s="22" t="s">
        <v>255</v>
      </c>
      <c r="C7" s="53">
        <v>6</v>
      </c>
      <c r="D7" s="53">
        <v>8</v>
      </c>
      <c r="E7" s="53">
        <v>5</v>
      </c>
      <c r="F7" s="53">
        <v>7</v>
      </c>
      <c r="H7" s="8" t="s">
        <v>139</v>
      </c>
      <c r="I7" s="8">
        <v>5</v>
      </c>
      <c r="J7" s="125">
        <v>5</v>
      </c>
      <c r="K7" s="8"/>
      <c r="L7" s="8">
        <v>6</v>
      </c>
      <c r="N7" s="112">
        <v>444</v>
      </c>
      <c r="O7" s="53">
        <v>5</v>
      </c>
      <c r="P7" s="53">
        <v>7</v>
      </c>
      <c r="Q7" s="53">
        <v>7</v>
      </c>
      <c r="R7" s="5"/>
      <c r="V7" s="45">
        <v>4</v>
      </c>
      <c r="W7" s="109" t="s">
        <v>440</v>
      </c>
      <c r="X7" s="119">
        <v>7</v>
      </c>
      <c r="Y7" s="119">
        <v>6</v>
      </c>
      <c r="Z7" s="119">
        <v>6</v>
      </c>
      <c r="AA7" s="119">
        <v>5</v>
      </c>
      <c r="AB7" s="119">
        <v>4</v>
      </c>
      <c r="AE7" s="112">
        <v>446</v>
      </c>
      <c r="AF7" s="53">
        <v>5</v>
      </c>
      <c r="AG7" s="125">
        <v>6</v>
      </c>
      <c r="AH7" s="53"/>
      <c r="AI7" s="53"/>
      <c r="AJ7" s="126">
        <v>5</v>
      </c>
      <c r="AK7" s="53">
        <v>6</v>
      </c>
      <c r="AL7" s="45">
        <v>4</v>
      </c>
      <c r="AO7" s="6">
        <v>5</v>
      </c>
      <c r="AP7" s="63" t="s">
        <v>200</v>
      </c>
      <c r="AQ7" s="66">
        <v>6</v>
      </c>
      <c r="AR7" s="177">
        <v>7</v>
      </c>
      <c r="AS7" s="66">
        <v>5</v>
      </c>
      <c r="AU7" s="66">
        <v>5</v>
      </c>
      <c r="AV7" s="186"/>
      <c r="AX7" s="45"/>
      <c r="AY7" s="109">
        <v>6</v>
      </c>
      <c r="AZ7" s="8">
        <v>4</v>
      </c>
      <c r="BA7" s="8">
        <v>4</v>
      </c>
      <c r="BB7" s="109">
        <v>4</v>
      </c>
      <c r="BC7" s="109"/>
      <c r="BD7" s="135" t="s">
        <v>452</v>
      </c>
      <c r="BE7" s="138">
        <v>6</v>
      </c>
      <c r="BF7" s="138">
        <v>6</v>
      </c>
      <c r="BG7" s="138">
        <v>5</v>
      </c>
      <c r="BH7" s="138">
        <v>5</v>
      </c>
      <c r="BI7" s="135"/>
      <c r="BJ7" s="135" t="s">
        <v>451</v>
      </c>
      <c r="BK7" s="135">
        <v>5</v>
      </c>
      <c r="BL7" s="135" t="s">
        <v>451</v>
      </c>
      <c r="BM7" s="135">
        <v>5</v>
      </c>
      <c r="BN7" s="135"/>
      <c r="BO7" s="135"/>
      <c r="BQ7" s="63" t="s">
        <v>249</v>
      </c>
      <c r="BR7" s="66">
        <v>6</v>
      </c>
      <c r="BS7" s="119">
        <v>7</v>
      </c>
      <c r="BT7" s="119">
        <v>6</v>
      </c>
      <c r="BV7" s="119">
        <v>5</v>
      </c>
      <c r="BZ7" s="109">
        <v>7</v>
      </c>
      <c r="CA7" s="109">
        <v>5</v>
      </c>
      <c r="CB7" s="167">
        <f t="shared" si="0"/>
        <v>2</v>
      </c>
      <c r="CC7" s="8">
        <v>2</v>
      </c>
      <c r="CE7" s="113">
        <v>6</v>
      </c>
      <c r="CF7" s="113">
        <v>6</v>
      </c>
      <c r="CG7" s="167">
        <f t="shared" si="1"/>
        <v>0</v>
      </c>
      <c r="CH7" s="8">
        <v>0</v>
      </c>
      <c r="CJ7" s="8">
        <v>5</v>
      </c>
      <c r="CK7" s="8">
        <v>6</v>
      </c>
      <c r="CL7" s="167">
        <f t="shared" si="2"/>
        <v>-1</v>
      </c>
      <c r="CM7" s="8">
        <v>-1</v>
      </c>
      <c r="CO7" s="66">
        <v>8</v>
      </c>
      <c r="CP7" s="66">
        <v>7</v>
      </c>
      <c r="CQ7" s="167">
        <f t="shared" si="3"/>
        <v>1</v>
      </c>
      <c r="CR7" s="8">
        <v>1</v>
      </c>
      <c r="CU7" s="200">
        <v>454</v>
      </c>
      <c r="CV7" s="201">
        <f aca="true" t="shared" si="4" ref="CV7:CV38">CW7-CX7</f>
        <v>4</v>
      </c>
      <c r="CW7" s="200">
        <v>8</v>
      </c>
      <c r="CX7" s="200">
        <v>4</v>
      </c>
      <c r="CY7" s="200">
        <v>5</v>
      </c>
      <c r="CZ7" s="200">
        <v>5</v>
      </c>
      <c r="DA7" s="200">
        <v>5</v>
      </c>
    </row>
    <row r="8" spans="1:105" ht="12.75">
      <c r="A8" s="45">
        <v>5</v>
      </c>
      <c r="B8" s="22" t="s">
        <v>265</v>
      </c>
      <c r="C8" s="8">
        <v>4</v>
      </c>
      <c r="D8" s="8">
        <v>4</v>
      </c>
      <c r="E8" s="8"/>
      <c r="F8" s="8">
        <v>5</v>
      </c>
      <c r="H8" s="66" t="s">
        <v>142</v>
      </c>
      <c r="I8" s="66">
        <v>6</v>
      </c>
      <c r="J8" s="177">
        <v>6</v>
      </c>
      <c r="K8" s="66"/>
      <c r="L8" s="66">
        <v>5</v>
      </c>
      <c r="N8" s="112">
        <v>445</v>
      </c>
      <c r="O8" s="8">
        <v>7</v>
      </c>
      <c r="P8" s="53">
        <v>4</v>
      </c>
      <c r="Q8" s="53">
        <v>7</v>
      </c>
      <c r="R8" s="8">
        <v>7</v>
      </c>
      <c r="S8" s="8">
        <v>7</v>
      </c>
      <c r="T8" s="8">
        <v>6</v>
      </c>
      <c r="U8" s="8"/>
      <c r="V8" s="45">
        <v>5</v>
      </c>
      <c r="W8" s="12" t="s">
        <v>442</v>
      </c>
      <c r="X8" s="12">
        <v>8</v>
      </c>
      <c r="Y8" s="12">
        <v>4</v>
      </c>
      <c r="Z8" s="12">
        <v>5</v>
      </c>
      <c r="AA8" s="12">
        <v>5</v>
      </c>
      <c r="AB8" s="12">
        <v>5</v>
      </c>
      <c r="AC8" s="12">
        <v>5</v>
      </c>
      <c r="AE8" s="45">
        <v>447</v>
      </c>
      <c r="AF8" s="8">
        <v>8</v>
      </c>
      <c r="AG8" s="125">
        <v>7</v>
      </c>
      <c r="AH8" s="53">
        <v>8</v>
      </c>
      <c r="AI8" s="5"/>
      <c r="AJ8" s="127"/>
      <c r="AL8" s="45">
        <v>5</v>
      </c>
      <c r="AO8" s="6">
        <v>6</v>
      </c>
      <c r="AP8" s="57" t="s">
        <v>438</v>
      </c>
      <c r="AQ8" s="12">
        <v>6</v>
      </c>
      <c r="AR8" s="171">
        <v>7</v>
      </c>
      <c r="AS8" s="12"/>
      <c r="AT8" s="12"/>
      <c r="AU8" s="12">
        <v>5</v>
      </c>
      <c r="AV8" s="155"/>
      <c r="AX8" s="45"/>
      <c r="AY8" s="8">
        <v>4</v>
      </c>
      <c r="AZ8" s="53">
        <v>4</v>
      </c>
      <c r="BA8" s="45">
        <v>4</v>
      </c>
      <c r="BB8" s="53">
        <v>4</v>
      </c>
      <c r="BC8" s="53"/>
      <c r="BD8" s="139" t="s">
        <v>453</v>
      </c>
      <c r="BE8" s="140">
        <v>1.2419437356113383</v>
      </c>
      <c r="BF8" s="140">
        <v>1.2688556701976388</v>
      </c>
      <c r="BG8" s="140">
        <v>1.1713032141645467</v>
      </c>
      <c r="BH8" s="140">
        <v>1.2649110640673518</v>
      </c>
      <c r="BI8" s="135"/>
      <c r="BJ8" s="135" t="s">
        <v>452</v>
      </c>
      <c r="BK8" s="135">
        <v>5</v>
      </c>
      <c r="BL8" s="135" t="s">
        <v>452</v>
      </c>
      <c r="BM8" s="135">
        <v>5</v>
      </c>
      <c r="BN8" s="135"/>
      <c r="BO8" s="135"/>
      <c r="BQ8" s="63" t="s">
        <v>200</v>
      </c>
      <c r="BR8" s="66">
        <v>6</v>
      </c>
      <c r="BS8" s="66">
        <v>7</v>
      </c>
      <c r="BT8" s="66">
        <v>5</v>
      </c>
      <c r="BV8" s="66">
        <v>5</v>
      </c>
      <c r="BZ8" s="65">
        <v>7</v>
      </c>
      <c r="CA8" s="65">
        <v>5</v>
      </c>
      <c r="CB8" s="167">
        <f t="shared" si="0"/>
        <v>2</v>
      </c>
      <c r="CC8" s="8">
        <v>2</v>
      </c>
      <c r="CE8" s="12">
        <v>8</v>
      </c>
      <c r="CF8" s="12">
        <v>8</v>
      </c>
      <c r="CG8" s="167">
        <f t="shared" si="1"/>
        <v>0</v>
      </c>
      <c r="CH8" s="8">
        <v>0</v>
      </c>
      <c r="CJ8" s="53">
        <v>5</v>
      </c>
      <c r="CK8" s="8">
        <v>6</v>
      </c>
      <c r="CL8" s="167">
        <f t="shared" si="2"/>
        <v>-1</v>
      </c>
      <c r="CM8" s="8">
        <v>-1</v>
      </c>
      <c r="CO8" s="8">
        <v>6</v>
      </c>
      <c r="CP8" s="8">
        <v>5</v>
      </c>
      <c r="CQ8" s="167">
        <f t="shared" si="3"/>
        <v>1</v>
      </c>
      <c r="CR8" s="8">
        <v>1</v>
      </c>
      <c r="CU8" s="200">
        <v>459</v>
      </c>
      <c r="CV8" s="201">
        <f t="shared" si="4"/>
        <v>4</v>
      </c>
      <c r="CW8" s="200">
        <v>7</v>
      </c>
      <c r="CX8" s="200">
        <v>3</v>
      </c>
      <c r="CY8" s="200"/>
      <c r="CZ8" s="200"/>
      <c r="DA8" s="200">
        <v>4</v>
      </c>
    </row>
    <row r="9" spans="1:105" ht="12.75">
      <c r="A9" s="45">
        <v>6</v>
      </c>
      <c r="B9" s="22" t="s">
        <v>269</v>
      </c>
      <c r="C9" s="8">
        <v>5</v>
      </c>
      <c r="D9" s="8">
        <v>5</v>
      </c>
      <c r="E9" s="8">
        <v>4</v>
      </c>
      <c r="F9" s="8">
        <v>5</v>
      </c>
      <c r="H9" s="8" t="s">
        <v>145</v>
      </c>
      <c r="I9" s="8" t="s">
        <v>430</v>
      </c>
      <c r="J9" s="125">
        <v>7</v>
      </c>
      <c r="K9" s="8"/>
      <c r="L9" s="8">
        <v>8</v>
      </c>
      <c r="N9" s="112">
        <v>446</v>
      </c>
      <c r="O9" s="53">
        <v>5</v>
      </c>
      <c r="P9" s="8">
        <v>6</v>
      </c>
      <c r="Q9" s="8"/>
      <c r="R9" s="8"/>
      <c r="S9" s="53">
        <v>5</v>
      </c>
      <c r="T9" s="53">
        <v>6</v>
      </c>
      <c r="U9" s="53"/>
      <c r="V9" s="45">
        <v>6</v>
      </c>
      <c r="W9" s="109" t="s">
        <v>443</v>
      </c>
      <c r="X9" s="119">
        <v>7</v>
      </c>
      <c r="Y9" s="119">
        <v>6</v>
      </c>
      <c r="Z9" s="119">
        <v>5</v>
      </c>
      <c r="AA9" s="109">
        <v>5</v>
      </c>
      <c r="AB9" s="9"/>
      <c r="AC9" s="9"/>
      <c r="AE9" s="45">
        <v>450</v>
      </c>
      <c r="AF9" s="8">
        <v>4</v>
      </c>
      <c r="AG9" s="125">
        <v>5</v>
      </c>
      <c r="AH9" s="53">
        <v>5</v>
      </c>
      <c r="AI9" s="53">
        <v>5</v>
      </c>
      <c r="AJ9" s="126">
        <v>4</v>
      </c>
      <c r="AK9" s="8">
        <v>4</v>
      </c>
      <c r="AL9" s="45">
        <v>6</v>
      </c>
      <c r="AO9" s="6">
        <v>7</v>
      </c>
      <c r="AP9" s="108" t="s">
        <v>437</v>
      </c>
      <c r="AQ9" s="108">
        <v>7</v>
      </c>
      <c r="AR9" s="174">
        <v>7</v>
      </c>
      <c r="AS9" s="108"/>
      <c r="AT9" s="108">
        <v>6</v>
      </c>
      <c r="AU9" s="108">
        <v>5</v>
      </c>
      <c r="AV9" s="187"/>
      <c r="AX9" s="45"/>
      <c r="AY9" s="108">
        <v>6</v>
      </c>
      <c r="AZ9" s="53">
        <v>4</v>
      </c>
      <c r="BA9" s="8">
        <v>5</v>
      </c>
      <c r="BB9" s="118">
        <v>4</v>
      </c>
      <c r="BC9" s="118"/>
      <c r="BD9" s="135" t="s">
        <v>454</v>
      </c>
      <c r="BE9" s="138">
        <v>1.5424242424242458</v>
      </c>
      <c r="BF9" s="138">
        <v>1.6099947117926992</v>
      </c>
      <c r="BG9" s="138">
        <v>1.371951219512198</v>
      </c>
      <c r="BH9" s="138">
        <v>1.6</v>
      </c>
      <c r="BI9" s="135"/>
      <c r="BJ9" s="135" t="s">
        <v>453</v>
      </c>
      <c r="BK9" s="135">
        <v>1.1768150718154162</v>
      </c>
      <c r="BL9" s="135" t="s">
        <v>453</v>
      </c>
      <c r="BM9" s="135">
        <v>1.2487271447693096</v>
      </c>
      <c r="BN9" s="135"/>
      <c r="BO9" s="135"/>
      <c r="BQ9" s="63" t="s">
        <v>259</v>
      </c>
      <c r="BR9" s="66">
        <v>8</v>
      </c>
      <c r="BS9" s="66">
        <v>7</v>
      </c>
      <c r="BT9" s="66"/>
      <c r="BV9" s="66">
        <v>6</v>
      </c>
      <c r="BZ9" s="57">
        <v>8</v>
      </c>
      <c r="CA9" s="166">
        <v>6</v>
      </c>
      <c r="CB9" s="167">
        <f t="shared" si="0"/>
        <v>2</v>
      </c>
      <c r="CC9" s="8">
        <v>2</v>
      </c>
      <c r="CE9" s="8">
        <v>5</v>
      </c>
      <c r="CF9" s="8">
        <v>5</v>
      </c>
      <c r="CG9" s="167">
        <f t="shared" si="1"/>
        <v>0</v>
      </c>
      <c r="CH9" s="8">
        <v>0</v>
      </c>
      <c r="CJ9" s="8">
        <v>4</v>
      </c>
      <c r="CK9" s="8">
        <v>5</v>
      </c>
      <c r="CL9" s="167">
        <f t="shared" si="2"/>
        <v>-1</v>
      </c>
      <c r="CM9" s="8">
        <v>-1</v>
      </c>
      <c r="CO9" s="8">
        <v>7</v>
      </c>
      <c r="CP9" s="8">
        <v>6</v>
      </c>
      <c r="CQ9" s="167">
        <f t="shared" si="3"/>
        <v>1</v>
      </c>
      <c r="CR9" s="8">
        <v>1</v>
      </c>
      <c r="CU9" s="202">
        <v>458</v>
      </c>
      <c r="CV9" s="201">
        <f t="shared" si="4"/>
        <v>3</v>
      </c>
      <c r="CW9" s="200">
        <v>8</v>
      </c>
      <c r="CX9" s="200">
        <v>5</v>
      </c>
      <c r="CY9" s="200">
        <v>5</v>
      </c>
      <c r="CZ9" s="200">
        <v>5</v>
      </c>
      <c r="DA9" s="200">
        <v>5</v>
      </c>
    </row>
    <row r="10" spans="1:105" ht="12.75">
      <c r="A10" s="45">
        <v>7</v>
      </c>
      <c r="B10" s="22" t="s">
        <v>274</v>
      </c>
      <c r="C10" s="8">
        <v>6</v>
      </c>
      <c r="D10" s="8">
        <v>6</v>
      </c>
      <c r="E10" s="8">
        <v>7</v>
      </c>
      <c r="F10" s="8">
        <v>8</v>
      </c>
      <c r="H10" s="8" t="s">
        <v>146</v>
      </c>
      <c r="I10" s="8" t="s">
        <v>431</v>
      </c>
      <c r="J10" s="125">
        <v>6</v>
      </c>
      <c r="K10" s="8"/>
      <c r="L10" s="8">
        <v>7</v>
      </c>
      <c r="N10" s="45">
        <v>447</v>
      </c>
      <c r="O10" s="8">
        <v>8</v>
      </c>
      <c r="P10" s="8">
        <v>7</v>
      </c>
      <c r="Q10" s="8">
        <v>8</v>
      </c>
      <c r="R10" s="5"/>
      <c r="V10" s="45">
        <v>7</v>
      </c>
      <c r="W10" s="57" t="s">
        <v>444</v>
      </c>
      <c r="X10" s="12">
        <v>8</v>
      </c>
      <c r="Y10" s="12">
        <v>5</v>
      </c>
      <c r="Z10" s="12">
        <v>5</v>
      </c>
      <c r="AA10" s="12">
        <v>5</v>
      </c>
      <c r="AB10" s="97">
        <v>5</v>
      </c>
      <c r="AC10" s="12">
        <v>6</v>
      </c>
      <c r="AE10" s="45">
        <v>451</v>
      </c>
      <c r="AF10" s="8">
        <v>6</v>
      </c>
      <c r="AG10" s="125">
        <v>4</v>
      </c>
      <c r="AH10" s="53">
        <v>4</v>
      </c>
      <c r="AI10" s="53">
        <v>3</v>
      </c>
      <c r="AJ10" s="126">
        <v>5</v>
      </c>
      <c r="AK10" s="8">
        <v>4</v>
      </c>
      <c r="AL10" s="45">
        <v>7</v>
      </c>
      <c r="AO10" s="6">
        <v>8</v>
      </c>
      <c r="AP10" s="188" t="s">
        <v>259</v>
      </c>
      <c r="AQ10" s="189">
        <v>8</v>
      </c>
      <c r="AR10" s="192">
        <v>7</v>
      </c>
      <c r="AS10" s="189"/>
      <c r="AT10" s="3"/>
      <c r="AU10" s="189">
        <v>6</v>
      </c>
      <c r="AV10" s="155"/>
      <c r="AY10" s="65">
        <v>7</v>
      </c>
      <c r="AZ10" s="8">
        <v>4</v>
      </c>
      <c r="BA10" s="53">
        <v>5</v>
      </c>
      <c r="BB10" s="65">
        <v>4</v>
      </c>
      <c r="BC10" s="65"/>
      <c r="BD10" s="135" t="s">
        <v>455</v>
      </c>
      <c r="BE10" s="138">
        <v>-0.3692583243621317</v>
      </c>
      <c r="BF10" s="138">
        <v>-0.8057988883249467</v>
      </c>
      <c r="BG10" s="138">
        <v>-0.9731660158944364</v>
      </c>
      <c r="BH10" s="138">
        <v>-0.7271714789403467</v>
      </c>
      <c r="BI10" s="135"/>
      <c r="BJ10" s="135" t="s">
        <v>454</v>
      </c>
      <c r="BK10" s="135">
        <v>1.3848937132519232</v>
      </c>
      <c r="BL10" s="135" t="s">
        <v>454</v>
      </c>
      <c r="BM10" s="135">
        <v>1.559319482083712</v>
      </c>
      <c r="BN10" s="135"/>
      <c r="BO10" s="135"/>
      <c r="BQ10" s="64" t="s">
        <v>280</v>
      </c>
      <c r="BR10" s="65">
        <v>7</v>
      </c>
      <c r="BS10" s="65">
        <v>5</v>
      </c>
      <c r="BT10" s="65">
        <v>6</v>
      </c>
      <c r="BV10" s="65">
        <v>4</v>
      </c>
      <c r="BZ10" s="8">
        <v>6</v>
      </c>
      <c r="CA10" s="8">
        <v>4</v>
      </c>
      <c r="CB10" s="167">
        <f t="shared" si="0"/>
        <v>2</v>
      </c>
      <c r="CC10" s="8">
        <v>2</v>
      </c>
      <c r="CE10" s="8">
        <v>4</v>
      </c>
      <c r="CF10" s="8">
        <v>4</v>
      </c>
      <c r="CG10" s="167">
        <f t="shared" si="1"/>
        <v>0</v>
      </c>
      <c r="CH10" s="8">
        <v>0</v>
      </c>
      <c r="CJ10" s="8">
        <v>6</v>
      </c>
      <c r="CK10" s="8">
        <v>7</v>
      </c>
      <c r="CL10" s="167">
        <f t="shared" si="2"/>
        <v>-1</v>
      </c>
      <c r="CM10" s="8">
        <v>-1</v>
      </c>
      <c r="CO10" s="8">
        <v>7</v>
      </c>
      <c r="CP10" s="8">
        <v>6</v>
      </c>
      <c r="CQ10" s="167">
        <f t="shared" si="3"/>
        <v>1</v>
      </c>
      <c r="CR10" s="8">
        <v>1</v>
      </c>
      <c r="CU10" s="201" t="s">
        <v>133</v>
      </c>
      <c r="CV10" s="201">
        <f t="shared" si="4"/>
        <v>3</v>
      </c>
      <c r="CW10" s="201">
        <v>7</v>
      </c>
      <c r="CX10" s="201">
        <v>4</v>
      </c>
      <c r="CY10" s="201"/>
      <c r="CZ10" s="203"/>
      <c r="DA10" s="201">
        <v>8</v>
      </c>
    </row>
    <row r="11" spans="1:105" ht="12.75">
      <c r="A11" s="45">
        <v>8</v>
      </c>
      <c r="B11" s="43" t="s">
        <v>233</v>
      </c>
      <c r="C11" s="45">
        <v>5</v>
      </c>
      <c r="D11" s="61"/>
      <c r="E11" s="45">
        <v>4</v>
      </c>
      <c r="F11" s="45">
        <v>5</v>
      </c>
      <c r="H11" s="8" t="s">
        <v>149</v>
      </c>
      <c r="I11" s="8" t="s">
        <v>432</v>
      </c>
      <c r="J11" s="125">
        <v>7</v>
      </c>
      <c r="K11" s="8"/>
      <c r="L11" s="8">
        <v>6</v>
      </c>
      <c r="N11" s="12">
        <v>448</v>
      </c>
      <c r="O11" s="12">
        <v>4</v>
      </c>
      <c r="P11" s="12">
        <v>4</v>
      </c>
      <c r="Q11" s="12"/>
      <c r="R11" s="12">
        <v>4</v>
      </c>
      <c r="S11" s="12">
        <v>4</v>
      </c>
      <c r="T11" s="12">
        <v>3</v>
      </c>
      <c r="U11" s="12"/>
      <c r="V11" s="45">
        <v>8</v>
      </c>
      <c r="W11" s="12" t="s">
        <v>445</v>
      </c>
      <c r="X11" s="12">
        <v>7</v>
      </c>
      <c r="Y11" s="12">
        <v>3</v>
      </c>
      <c r="Z11" s="12"/>
      <c r="AA11" s="12"/>
      <c r="AB11" s="12">
        <v>4</v>
      </c>
      <c r="AC11" s="53" t="s">
        <v>51</v>
      </c>
      <c r="AE11" s="45">
        <v>452</v>
      </c>
      <c r="AF11" s="8">
        <v>6</v>
      </c>
      <c r="AG11" s="125"/>
      <c r="AH11" s="53">
        <v>4</v>
      </c>
      <c r="AI11" s="53">
        <v>6</v>
      </c>
      <c r="AJ11" s="126">
        <v>4</v>
      </c>
      <c r="AK11" s="8">
        <v>6</v>
      </c>
      <c r="AL11" s="45">
        <v>8</v>
      </c>
      <c r="AO11" s="6">
        <v>9</v>
      </c>
      <c r="AP11" s="109" t="s">
        <v>440</v>
      </c>
      <c r="AQ11" s="119">
        <v>7</v>
      </c>
      <c r="AR11" s="173">
        <v>6</v>
      </c>
      <c r="AS11" s="119">
        <v>6</v>
      </c>
      <c r="AT11" s="119">
        <v>5</v>
      </c>
      <c r="AU11" s="119">
        <v>4</v>
      </c>
      <c r="AV11" s="92"/>
      <c r="AX11" s="75"/>
      <c r="AY11" s="109">
        <v>7</v>
      </c>
      <c r="AZ11" s="8">
        <v>4</v>
      </c>
      <c r="BA11" s="109">
        <v>5</v>
      </c>
      <c r="BB11" s="109">
        <v>4</v>
      </c>
      <c r="BC11" s="109"/>
      <c r="BD11" s="135" t="s">
        <v>456</v>
      </c>
      <c r="BE11" s="138">
        <v>-0.22988572677944213</v>
      </c>
      <c r="BF11" s="138">
        <v>-0.12974267837701792</v>
      </c>
      <c r="BG11" s="138">
        <v>0.1718591248319306</v>
      </c>
      <c r="BH11" s="138">
        <v>0.5310390515181748</v>
      </c>
      <c r="BI11" s="135"/>
      <c r="BJ11" s="135" t="s">
        <v>455</v>
      </c>
      <c r="BK11" s="135">
        <v>-0.06894071042071825</v>
      </c>
      <c r="BL11" s="135" t="s">
        <v>455</v>
      </c>
      <c r="BM11" s="135">
        <v>-0.777194314853574</v>
      </c>
      <c r="BN11" s="135"/>
      <c r="BO11" s="135"/>
      <c r="BQ11" s="66" t="s">
        <v>142</v>
      </c>
      <c r="BR11" s="66">
        <v>6</v>
      </c>
      <c r="BS11" s="66">
        <v>6</v>
      </c>
      <c r="BT11" s="66"/>
      <c r="BV11" s="66">
        <v>5</v>
      </c>
      <c r="BZ11" s="53">
        <v>8</v>
      </c>
      <c r="CA11" s="166">
        <v>6</v>
      </c>
      <c r="CB11" s="167">
        <f t="shared" si="0"/>
        <v>2</v>
      </c>
      <c r="CC11" s="53">
        <v>2</v>
      </c>
      <c r="CE11" s="8">
        <v>5</v>
      </c>
      <c r="CF11" s="8">
        <v>5</v>
      </c>
      <c r="CG11" s="167">
        <f t="shared" si="1"/>
        <v>0</v>
      </c>
      <c r="CH11" s="8">
        <v>0</v>
      </c>
      <c r="CJ11" s="8">
        <v>4</v>
      </c>
      <c r="CK11" s="8">
        <v>5</v>
      </c>
      <c r="CL11" s="167">
        <f t="shared" si="2"/>
        <v>-1</v>
      </c>
      <c r="CM11" s="53">
        <v>-1</v>
      </c>
      <c r="CO11" s="8">
        <v>8</v>
      </c>
      <c r="CP11" s="8">
        <v>7</v>
      </c>
      <c r="CQ11" s="167">
        <f t="shared" si="3"/>
        <v>1</v>
      </c>
      <c r="CR11" s="53">
        <v>1</v>
      </c>
      <c r="CU11" s="202">
        <v>445</v>
      </c>
      <c r="CV11" s="201">
        <f t="shared" si="4"/>
        <v>3</v>
      </c>
      <c r="CW11" s="201">
        <v>7</v>
      </c>
      <c r="CX11" s="204">
        <v>4</v>
      </c>
      <c r="CY11" s="204">
        <v>7</v>
      </c>
      <c r="CZ11" s="201">
        <v>7</v>
      </c>
      <c r="DA11" s="205">
        <v>6</v>
      </c>
    </row>
    <row r="12" spans="2:106" ht="12.75">
      <c r="B12" s="22"/>
      <c r="C12" s="8"/>
      <c r="D12" s="8"/>
      <c r="E12" s="8"/>
      <c r="F12" s="8"/>
      <c r="G12" s="75"/>
      <c r="H12" s="8" t="s">
        <v>153</v>
      </c>
      <c r="I12" s="8" t="s">
        <v>433</v>
      </c>
      <c r="J12" s="125">
        <v>6</v>
      </c>
      <c r="K12" s="8"/>
      <c r="L12" s="8">
        <v>8</v>
      </c>
      <c r="N12" s="109">
        <v>449</v>
      </c>
      <c r="O12" s="109">
        <v>7</v>
      </c>
      <c r="P12" s="109">
        <v>6</v>
      </c>
      <c r="Q12" s="109">
        <v>6</v>
      </c>
      <c r="R12" s="109">
        <v>5</v>
      </c>
      <c r="S12" s="109">
        <v>4</v>
      </c>
      <c r="V12" s="45">
        <v>9</v>
      </c>
      <c r="W12" s="113" t="s">
        <v>446</v>
      </c>
      <c r="X12" s="114">
        <v>7</v>
      </c>
      <c r="Y12" s="113">
        <v>7</v>
      </c>
      <c r="Z12" s="114">
        <v>6</v>
      </c>
      <c r="AA12" s="114">
        <v>5</v>
      </c>
      <c r="AB12" s="114">
        <v>6</v>
      </c>
      <c r="AC12" s="114">
        <v>6</v>
      </c>
      <c r="AE12" s="45">
        <v>453</v>
      </c>
      <c r="AF12" s="8">
        <v>3</v>
      </c>
      <c r="AG12" s="125">
        <v>8</v>
      </c>
      <c r="AH12" s="53">
        <v>8</v>
      </c>
      <c r="AI12" s="55"/>
      <c r="AJ12" s="128"/>
      <c r="AK12" s="9"/>
      <c r="AL12" s="45">
        <v>9</v>
      </c>
      <c r="AO12" s="6">
        <v>10</v>
      </c>
      <c r="AP12" s="114" t="s">
        <v>434</v>
      </c>
      <c r="AQ12" s="113">
        <v>6</v>
      </c>
      <c r="AR12" s="172">
        <v>6</v>
      </c>
      <c r="AS12" s="114">
        <v>6</v>
      </c>
      <c r="AT12" s="114">
        <v>6</v>
      </c>
      <c r="AU12" s="114">
        <v>5</v>
      </c>
      <c r="AX12" s="45"/>
      <c r="AY12" s="12">
        <v>7</v>
      </c>
      <c r="AZ12" s="8">
        <v>5</v>
      </c>
      <c r="BA12" s="53">
        <v>5</v>
      </c>
      <c r="BB12" s="12">
        <v>4</v>
      </c>
      <c r="BC12" s="12"/>
      <c r="BD12" s="135" t="s">
        <v>457</v>
      </c>
      <c r="BE12" s="135">
        <v>5</v>
      </c>
      <c r="BF12" s="135">
        <v>5</v>
      </c>
      <c r="BG12" s="135">
        <v>4</v>
      </c>
      <c r="BH12" s="135">
        <v>4</v>
      </c>
      <c r="BI12" s="135"/>
      <c r="BJ12" s="135" t="s">
        <v>456</v>
      </c>
      <c r="BK12" s="135">
        <v>0.3383079637589661</v>
      </c>
      <c r="BL12" s="135" t="s">
        <v>456</v>
      </c>
      <c r="BM12" s="135">
        <v>0.29574191401395244</v>
      </c>
      <c r="BN12" s="135"/>
      <c r="BO12" s="135"/>
      <c r="BQ12" s="57">
        <v>441</v>
      </c>
      <c r="BR12" s="12">
        <v>6</v>
      </c>
      <c r="BS12" s="12">
        <v>7</v>
      </c>
      <c r="BT12" s="12"/>
      <c r="BU12" s="12"/>
      <c r="BV12" s="12">
        <v>5</v>
      </c>
      <c r="BW12" s="12">
        <v>5</v>
      </c>
      <c r="BZ12" s="53">
        <v>6</v>
      </c>
      <c r="CA12" s="53">
        <v>4</v>
      </c>
      <c r="CB12" s="167">
        <f t="shared" si="0"/>
        <v>2</v>
      </c>
      <c r="CC12" s="53">
        <v>2</v>
      </c>
      <c r="CE12" s="8">
        <v>6</v>
      </c>
      <c r="CF12" s="8">
        <v>6</v>
      </c>
      <c r="CG12" s="167">
        <f t="shared" si="1"/>
        <v>0</v>
      </c>
      <c r="CH12" s="8">
        <v>0</v>
      </c>
      <c r="CJ12" s="53">
        <v>6</v>
      </c>
      <c r="CK12" s="8">
        <v>7</v>
      </c>
      <c r="CL12" s="167">
        <f t="shared" si="2"/>
        <v>-1</v>
      </c>
      <c r="CM12" s="53">
        <v>-1</v>
      </c>
      <c r="CO12" s="8">
        <v>6</v>
      </c>
      <c r="CP12" s="165">
        <v>5</v>
      </c>
      <c r="CQ12" s="167">
        <f t="shared" si="3"/>
        <v>1</v>
      </c>
      <c r="CR12" s="8">
        <v>1</v>
      </c>
      <c r="CU12" s="206" t="s">
        <v>243</v>
      </c>
      <c r="CV12" s="201">
        <f t="shared" si="4"/>
        <v>2</v>
      </c>
      <c r="CW12" s="207">
        <v>7</v>
      </c>
      <c r="CX12" s="207">
        <v>5</v>
      </c>
      <c r="CY12" s="207">
        <v>4</v>
      </c>
      <c r="CZ12" s="203"/>
      <c r="DA12" s="207">
        <v>4</v>
      </c>
      <c r="DB12" s="12"/>
    </row>
    <row r="13" spans="1:106" ht="12.75">
      <c r="A13" s="75">
        <v>1</v>
      </c>
      <c r="B13" s="107" t="s">
        <v>212</v>
      </c>
      <c r="C13" s="108">
        <v>6</v>
      </c>
      <c r="D13" s="173">
        <v>6</v>
      </c>
      <c r="E13" s="118">
        <v>5</v>
      </c>
      <c r="F13" s="118">
        <v>4</v>
      </c>
      <c r="G13" s="45"/>
      <c r="H13" s="8" t="s">
        <v>156</v>
      </c>
      <c r="I13" s="8">
        <v>3</v>
      </c>
      <c r="J13" s="125">
        <v>4</v>
      </c>
      <c r="K13" s="8"/>
      <c r="L13" s="8"/>
      <c r="N13" s="45">
        <v>450</v>
      </c>
      <c r="O13" s="8">
        <v>4</v>
      </c>
      <c r="P13" s="8">
        <v>5</v>
      </c>
      <c r="Q13" s="8">
        <v>5</v>
      </c>
      <c r="R13" s="8">
        <v>5</v>
      </c>
      <c r="S13" s="8">
        <v>4</v>
      </c>
      <c r="T13" s="8">
        <v>4</v>
      </c>
      <c r="U13" s="8"/>
      <c r="V13" s="45">
        <v>10</v>
      </c>
      <c r="W13" s="108" t="s">
        <v>437</v>
      </c>
      <c r="X13" s="108">
        <v>7</v>
      </c>
      <c r="Y13" s="108">
        <v>7</v>
      </c>
      <c r="Z13" s="108"/>
      <c r="AA13" s="108">
        <v>6</v>
      </c>
      <c r="AB13" s="108">
        <v>5</v>
      </c>
      <c r="AC13" s="55" t="s">
        <v>51</v>
      </c>
      <c r="AE13" s="45">
        <v>455</v>
      </c>
      <c r="AF13" s="8">
        <v>4</v>
      </c>
      <c r="AG13" s="131">
        <v>7</v>
      </c>
      <c r="AH13" s="132">
        <v>7</v>
      </c>
      <c r="AI13" s="132">
        <v>6</v>
      </c>
      <c r="AJ13" s="133">
        <v>6</v>
      </c>
      <c r="AK13" s="8">
        <v>6</v>
      </c>
      <c r="AL13" s="45">
        <v>10</v>
      </c>
      <c r="AO13" s="6">
        <v>11</v>
      </c>
      <c r="AP13" s="107" t="s">
        <v>240</v>
      </c>
      <c r="AQ13" s="109">
        <v>7</v>
      </c>
      <c r="AR13" s="174">
        <v>6</v>
      </c>
      <c r="AS13" s="109">
        <v>6</v>
      </c>
      <c r="AU13" s="109">
        <v>5</v>
      </c>
      <c r="AX13" s="45"/>
      <c r="AY13" s="12">
        <v>4</v>
      </c>
      <c r="AZ13" s="109">
        <v>5</v>
      </c>
      <c r="BA13" s="118">
        <v>5</v>
      </c>
      <c r="BB13" s="12">
        <v>4</v>
      </c>
      <c r="BC13" s="12"/>
      <c r="BD13" s="135" t="s">
        <v>458</v>
      </c>
      <c r="BE13" s="135">
        <v>3</v>
      </c>
      <c r="BF13" s="135">
        <v>3</v>
      </c>
      <c r="BG13" s="135">
        <v>4</v>
      </c>
      <c r="BH13" s="135">
        <v>4</v>
      </c>
      <c r="BI13" s="135"/>
      <c r="BJ13" s="135" t="s">
        <v>457</v>
      </c>
      <c r="BK13" s="135">
        <v>6</v>
      </c>
      <c r="BL13" s="135" t="s">
        <v>457</v>
      </c>
      <c r="BM13" s="135">
        <v>5</v>
      </c>
      <c r="BN13" s="135"/>
      <c r="BO13" s="135"/>
      <c r="BQ13" s="12">
        <v>443</v>
      </c>
      <c r="BR13" s="12">
        <v>8</v>
      </c>
      <c r="BS13" s="12">
        <v>8</v>
      </c>
      <c r="BT13" s="12">
        <v>7</v>
      </c>
      <c r="BU13" s="12">
        <v>9</v>
      </c>
      <c r="BV13" s="12"/>
      <c r="BW13" s="12">
        <v>5</v>
      </c>
      <c r="BZ13" s="109">
        <v>6</v>
      </c>
      <c r="CA13" s="109">
        <v>5</v>
      </c>
      <c r="CB13" s="167">
        <f t="shared" si="0"/>
        <v>1</v>
      </c>
      <c r="CC13" s="8">
        <v>1</v>
      </c>
      <c r="CE13" s="8">
        <v>6</v>
      </c>
      <c r="CF13" s="8">
        <v>6</v>
      </c>
      <c r="CG13" s="167">
        <f t="shared" si="1"/>
        <v>0</v>
      </c>
      <c r="CH13" s="8">
        <v>0</v>
      </c>
      <c r="CJ13" s="8">
        <v>6</v>
      </c>
      <c r="CK13" s="8">
        <v>7</v>
      </c>
      <c r="CL13" s="167">
        <f t="shared" si="2"/>
        <v>-1</v>
      </c>
      <c r="CM13" s="53">
        <v>-1</v>
      </c>
      <c r="CO13" s="8">
        <v>7</v>
      </c>
      <c r="CP13" s="8">
        <v>6</v>
      </c>
      <c r="CQ13" s="167">
        <f t="shared" si="3"/>
        <v>1</v>
      </c>
      <c r="CR13" s="53">
        <v>1</v>
      </c>
      <c r="CU13" s="208" t="s">
        <v>280</v>
      </c>
      <c r="CV13" s="201">
        <f t="shared" si="4"/>
        <v>2</v>
      </c>
      <c r="CW13" s="209">
        <v>7</v>
      </c>
      <c r="CX13" s="209">
        <v>5</v>
      </c>
      <c r="CY13" s="209">
        <v>6</v>
      </c>
      <c r="CZ13" s="203"/>
      <c r="DA13" s="209">
        <v>4</v>
      </c>
      <c r="DB13" s="12"/>
    </row>
    <row r="14" spans="1:106" ht="12.75">
      <c r="A14" s="45">
        <v>2</v>
      </c>
      <c r="B14" s="107" t="s">
        <v>220</v>
      </c>
      <c r="C14" s="109">
        <v>6</v>
      </c>
      <c r="D14" s="174">
        <v>5</v>
      </c>
      <c r="E14" s="109">
        <v>5</v>
      </c>
      <c r="F14" s="109">
        <v>4</v>
      </c>
      <c r="G14" s="45"/>
      <c r="H14" s="65" t="s">
        <v>158</v>
      </c>
      <c r="I14" s="65">
        <v>6</v>
      </c>
      <c r="J14" s="178">
        <v>5</v>
      </c>
      <c r="K14" s="8"/>
      <c r="L14" s="8"/>
      <c r="N14" s="45">
        <v>451</v>
      </c>
      <c r="O14" s="8">
        <v>6</v>
      </c>
      <c r="P14" s="8">
        <v>4</v>
      </c>
      <c r="Q14" s="8">
        <v>4</v>
      </c>
      <c r="R14" s="8">
        <v>3</v>
      </c>
      <c r="S14" s="8">
        <v>5</v>
      </c>
      <c r="T14" s="8">
        <v>4</v>
      </c>
      <c r="U14" s="8"/>
      <c r="V14" s="45">
        <v>11</v>
      </c>
      <c r="W14" s="57" t="s">
        <v>436</v>
      </c>
      <c r="X14" s="57">
        <v>8</v>
      </c>
      <c r="Y14" s="57"/>
      <c r="Z14" s="57"/>
      <c r="AA14" s="57">
        <v>6</v>
      </c>
      <c r="AB14" s="57">
        <v>6</v>
      </c>
      <c r="AC14" s="57">
        <v>6</v>
      </c>
      <c r="AE14" s="45">
        <v>456</v>
      </c>
      <c r="AF14" s="8">
        <v>6</v>
      </c>
      <c r="AG14" s="125">
        <v>7</v>
      </c>
      <c r="AH14" s="53">
        <v>6</v>
      </c>
      <c r="AI14" s="53">
        <v>7</v>
      </c>
      <c r="AJ14" s="128" t="s">
        <v>51</v>
      </c>
      <c r="AK14" s="9" t="s">
        <v>51</v>
      </c>
      <c r="AL14" s="45">
        <v>11</v>
      </c>
      <c r="AO14" s="6">
        <v>12</v>
      </c>
      <c r="AP14" s="109" t="s">
        <v>443</v>
      </c>
      <c r="AQ14" s="119">
        <v>7</v>
      </c>
      <c r="AR14" s="173">
        <v>6</v>
      </c>
      <c r="AS14" s="119">
        <v>5</v>
      </c>
      <c r="AT14" s="109">
        <v>5</v>
      </c>
      <c r="AU14" s="9"/>
      <c r="AX14" s="45"/>
      <c r="AY14" s="66">
        <v>5</v>
      </c>
      <c r="AZ14" s="8">
        <v>5</v>
      </c>
      <c r="BA14" s="12">
        <v>5</v>
      </c>
      <c r="BB14" s="66">
        <v>4</v>
      </c>
      <c r="BC14" s="66"/>
      <c r="BD14" s="135" t="s">
        <v>459</v>
      </c>
      <c r="BE14" s="135">
        <v>8</v>
      </c>
      <c r="BF14" s="135">
        <v>8</v>
      </c>
      <c r="BG14" s="135">
        <v>8</v>
      </c>
      <c r="BH14" s="135">
        <v>8</v>
      </c>
      <c r="BI14" s="135"/>
      <c r="BJ14" s="135" t="s">
        <v>458</v>
      </c>
      <c r="BK14" s="135">
        <v>3</v>
      </c>
      <c r="BL14" s="135" t="s">
        <v>458</v>
      </c>
      <c r="BM14" s="135">
        <v>3</v>
      </c>
      <c r="BN14" s="135"/>
      <c r="BO14" s="135"/>
      <c r="BQ14" s="12">
        <v>448</v>
      </c>
      <c r="BR14" s="12">
        <v>4</v>
      </c>
      <c r="BS14" s="12">
        <v>4</v>
      </c>
      <c r="BT14" s="12"/>
      <c r="BU14" s="12">
        <v>4</v>
      </c>
      <c r="BV14" s="12">
        <v>4</v>
      </c>
      <c r="BW14" s="12">
        <v>3</v>
      </c>
      <c r="BZ14" s="66">
        <v>5</v>
      </c>
      <c r="CA14" s="66">
        <v>4</v>
      </c>
      <c r="CB14" s="167">
        <f t="shared" si="0"/>
        <v>1</v>
      </c>
      <c r="CC14" s="8">
        <v>1</v>
      </c>
      <c r="CE14" s="8">
        <v>5</v>
      </c>
      <c r="CF14" s="8">
        <v>5</v>
      </c>
      <c r="CG14" s="167">
        <f t="shared" si="1"/>
        <v>0</v>
      </c>
      <c r="CH14" s="8">
        <v>0</v>
      </c>
      <c r="CJ14" s="8">
        <v>7</v>
      </c>
      <c r="CK14" s="8">
        <v>8</v>
      </c>
      <c r="CL14" s="167">
        <f t="shared" si="2"/>
        <v>-1</v>
      </c>
      <c r="CM14" s="8">
        <v>-1</v>
      </c>
      <c r="CO14" s="66">
        <v>6</v>
      </c>
      <c r="CP14" s="66">
        <v>7</v>
      </c>
      <c r="CQ14" s="167">
        <f t="shared" si="3"/>
        <v>-1</v>
      </c>
      <c r="CR14" s="8">
        <v>1</v>
      </c>
      <c r="CU14" s="200">
        <v>451</v>
      </c>
      <c r="CV14" s="201">
        <f t="shared" si="4"/>
        <v>2</v>
      </c>
      <c r="CW14" s="201">
        <v>6</v>
      </c>
      <c r="CX14" s="201">
        <v>4</v>
      </c>
      <c r="CY14" s="201">
        <v>4</v>
      </c>
      <c r="CZ14" s="201">
        <v>3</v>
      </c>
      <c r="DA14" s="205">
        <v>4</v>
      </c>
      <c r="DB14" s="12"/>
    </row>
    <row r="15" spans="1:105" ht="12.75">
      <c r="A15" s="45">
        <v>3</v>
      </c>
      <c r="B15" s="63" t="s">
        <v>226</v>
      </c>
      <c r="C15" s="66">
        <v>7</v>
      </c>
      <c r="D15" s="173">
        <v>8</v>
      </c>
      <c r="E15" s="119">
        <v>7</v>
      </c>
      <c r="F15" s="119">
        <v>6</v>
      </c>
      <c r="G15" s="45"/>
      <c r="H15" s="8" t="s">
        <v>149</v>
      </c>
      <c r="I15" s="8">
        <v>5</v>
      </c>
      <c r="J15" s="125">
        <v>6</v>
      </c>
      <c r="K15" s="8"/>
      <c r="L15" s="8"/>
      <c r="N15" s="45">
        <v>452</v>
      </c>
      <c r="O15" s="8">
        <v>6</v>
      </c>
      <c r="P15" s="8"/>
      <c r="Q15" s="8">
        <v>4</v>
      </c>
      <c r="R15" s="8">
        <v>6</v>
      </c>
      <c r="S15" s="8">
        <v>4</v>
      </c>
      <c r="T15" s="8">
        <v>6</v>
      </c>
      <c r="U15" s="8"/>
      <c r="V15" s="45">
        <v>12</v>
      </c>
      <c r="W15" s="114" t="s">
        <v>434</v>
      </c>
      <c r="X15" s="113">
        <v>6</v>
      </c>
      <c r="Y15" s="113">
        <v>6</v>
      </c>
      <c r="Z15" s="114">
        <v>6</v>
      </c>
      <c r="AA15" s="114">
        <v>6</v>
      </c>
      <c r="AB15" s="114">
        <v>5</v>
      </c>
      <c r="AC15" s="114">
        <v>5</v>
      </c>
      <c r="AE15" s="112">
        <v>460</v>
      </c>
      <c r="AF15" s="8">
        <v>7</v>
      </c>
      <c r="AG15" s="125">
        <v>6</v>
      </c>
      <c r="AH15" s="53" t="s">
        <v>51</v>
      </c>
      <c r="AI15" s="53"/>
      <c r="AJ15" s="126">
        <v>6</v>
      </c>
      <c r="AL15" s="45">
        <v>12</v>
      </c>
      <c r="AO15" s="6">
        <v>13</v>
      </c>
      <c r="AP15" s="57" t="s">
        <v>435</v>
      </c>
      <c r="AQ15" s="12">
        <v>5</v>
      </c>
      <c r="AR15" s="175">
        <v>6</v>
      </c>
      <c r="AS15" s="121">
        <v>5</v>
      </c>
      <c r="AT15" s="121">
        <v>5</v>
      </c>
      <c r="AU15" s="169">
        <v>4</v>
      </c>
      <c r="AX15" s="45"/>
      <c r="AY15" s="53">
        <v>5</v>
      </c>
      <c r="AZ15" s="8">
        <v>5</v>
      </c>
      <c r="BA15" s="12">
        <v>5</v>
      </c>
      <c r="BB15" s="53">
        <v>4</v>
      </c>
      <c r="BC15" s="53"/>
      <c r="BD15" s="135" t="s">
        <v>283</v>
      </c>
      <c r="BE15" s="135">
        <v>392</v>
      </c>
      <c r="BF15" s="135">
        <v>365</v>
      </c>
      <c r="BG15" s="135">
        <v>233</v>
      </c>
      <c r="BH15" s="135">
        <v>308</v>
      </c>
      <c r="BI15" s="135"/>
      <c r="BJ15" s="135" t="s">
        <v>459</v>
      </c>
      <c r="BK15" s="135">
        <v>9</v>
      </c>
      <c r="BL15" s="135" t="s">
        <v>459</v>
      </c>
      <c r="BM15" s="135">
        <v>8</v>
      </c>
      <c r="BN15" s="135"/>
      <c r="BO15" s="135"/>
      <c r="BQ15" s="109">
        <v>449</v>
      </c>
      <c r="BR15" s="109">
        <v>7</v>
      </c>
      <c r="BS15" s="109">
        <v>6</v>
      </c>
      <c r="BT15" s="109">
        <v>6</v>
      </c>
      <c r="BU15" s="109">
        <v>5</v>
      </c>
      <c r="BV15" s="109">
        <v>4</v>
      </c>
      <c r="BZ15" s="109">
        <v>7</v>
      </c>
      <c r="CA15" s="109">
        <v>6</v>
      </c>
      <c r="CB15" s="167">
        <f t="shared" si="0"/>
        <v>1</v>
      </c>
      <c r="CC15" s="8">
        <v>1</v>
      </c>
      <c r="CE15" s="53">
        <v>5</v>
      </c>
      <c r="CF15" s="8">
        <v>5</v>
      </c>
      <c r="CG15" s="167">
        <f t="shared" si="1"/>
        <v>0</v>
      </c>
      <c r="CH15" s="53">
        <v>0</v>
      </c>
      <c r="CJ15" s="8">
        <v>5.5</v>
      </c>
      <c r="CK15" s="8">
        <v>7</v>
      </c>
      <c r="CL15" s="167">
        <f t="shared" si="2"/>
        <v>-1.5</v>
      </c>
      <c r="CM15" s="8">
        <v>-1.5</v>
      </c>
      <c r="CO15" s="12">
        <v>6</v>
      </c>
      <c r="CP15" s="12">
        <v>7</v>
      </c>
      <c r="CQ15" s="167">
        <f t="shared" si="3"/>
        <v>-1</v>
      </c>
      <c r="CR15" s="8">
        <v>1</v>
      </c>
      <c r="CU15" s="202">
        <v>464</v>
      </c>
      <c r="CV15" s="201">
        <f t="shared" si="4"/>
        <v>2</v>
      </c>
      <c r="CW15" s="204">
        <v>6</v>
      </c>
      <c r="CX15" s="204">
        <v>4</v>
      </c>
      <c r="CY15" s="204"/>
      <c r="CZ15" s="204"/>
      <c r="DA15" s="210">
        <v>5</v>
      </c>
    </row>
    <row r="16" spans="1:106" ht="13.5" thickBot="1">
      <c r="A16" s="45">
        <v>4</v>
      </c>
      <c r="B16" s="107" t="s">
        <v>240</v>
      </c>
      <c r="C16" s="109">
        <v>7</v>
      </c>
      <c r="D16" s="174">
        <v>6</v>
      </c>
      <c r="E16" s="109">
        <v>6</v>
      </c>
      <c r="F16" s="109">
        <v>5</v>
      </c>
      <c r="G16" s="45"/>
      <c r="N16" s="45">
        <v>453</v>
      </c>
      <c r="O16" s="8">
        <v>3</v>
      </c>
      <c r="P16" s="8">
        <v>8</v>
      </c>
      <c r="Q16" s="8">
        <v>8</v>
      </c>
      <c r="R16" s="9"/>
      <c r="S16" s="9"/>
      <c r="T16" s="9"/>
      <c r="U16" s="9"/>
      <c r="V16" s="45">
        <v>13</v>
      </c>
      <c r="W16" s="57" t="s">
        <v>435</v>
      </c>
      <c r="X16" s="12">
        <v>5</v>
      </c>
      <c r="Y16" s="120">
        <v>6</v>
      </c>
      <c r="Z16" s="121">
        <v>5</v>
      </c>
      <c r="AA16" s="121">
        <v>5</v>
      </c>
      <c r="AB16" s="121">
        <v>5</v>
      </c>
      <c r="AC16" s="121">
        <v>4</v>
      </c>
      <c r="AE16" s="112">
        <v>461</v>
      </c>
      <c r="AF16" s="8">
        <v>6</v>
      </c>
      <c r="AG16" s="125">
        <v>8</v>
      </c>
      <c r="AH16" s="53"/>
      <c r="AI16" s="53"/>
      <c r="AJ16" s="126">
        <v>5</v>
      </c>
      <c r="AK16" s="55"/>
      <c r="AL16" s="45">
        <v>13</v>
      </c>
      <c r="AO16" s="6">
        <v>14</v>
      </c>
      <c r="AP16" s="107" t="s">
        <v>212</v>
      </c>
      <c r="AQ16" s="108">
        <v>6</v>
      </c>
      <c r="AR16" s="173">
        <v>6</v>
      </c>
      <c r="AS16" s="118">
        <v>5</v>
      </c>
      <c r="AU16" s="118">
        <v>4</v>
      </c>
      <c r="AX16" s="45"/>
      <c r="AY16" s="8">
        <v>6</v>
      </c>
      <c r="AZ16" s="109">
        <v>5</v>
      </c>
      <c r="BA16" s="57">
        <v>5</v>
      </c>
      <c r="BB16" s="8">
        <v>5</v>
      </c>
      <c r="BC16" s="8"/>
      <c r="BD16" s="136" t="s">
        <v>460</v>
      </c>
      <c r="BE16" s="136">
        <v>66</v>
      </c>
      <c r="BF16" s="136">
        <v>62</v>
      </c>
      <c r="BG16" s="136">
        <v>41</v>
      </c>
      <c r="BH16" s="136">
        <v>56</v>
      </c>
      <c r="BI16" s="135"/>
      <c r="BJ16" s="135" t="s">
        <v>283</v>
      </c>
      <c r="BK16" s="135">
        <v>378</v>
      </c>
      <c r="BL16" s="135" t="s">
        <v>283</v>
      </c>
      <c r="BM16" s="135">
        <v>455</v>
      </c>
      <c r="BN16" s="135"/>
      <c r="BO16" s="135"/>
      <c r="BQ16" s="109">
        <v>457</v>
      </c>
      <c r="BR16" s="109">
        <v>7</v>
      </c>
      <c r="BS16" s="109">
        <v>6</v>
      </c>
      <c r="BT16" s="109">
        <v>5</v>
      </c>
      <c r="BU16" s="109">
        <v>5</v>
      </c>
      <c r="BV16" s="9"/>
      <c r="BW16" s="9"/>
      <c r="BZ16" s="109">
        <v>7</v>
      </c>
      <c r="CA16" s="109">
        <v>6</v>
      </c>
      <c r="CB16" s="167">
        <f t="shared" si="0"/>
        <v>1</v>
      </c>
      <c r="CC16" s="8">
        <v>1</v>
      </c>
      <c r="CE16" s="53">
        <v>5</v>
      </c>
      <c r="CF16" s="8">
        <v>5</v>
      </c>
      <c r="CG16" s="167">
        <f t="shared" si="1"/>
        <v>0</v>
      </c>
      <c r="CH16" s="53">
        <v>0</v>
      </c>
      <c r="CJ16" s="8">
        <v>5</v>
      </c>
      <c r="CK16" s="8">
        <v>7</v>
      </c>
      <c r="CL16" s="167">
        <f t="shared" si="2"/>
        <v>-2</v>
      </c>
      <c r="CM16" s="8">
        <v>-2</v>
      </c>
      <c r="CO16" s="66">
        <v>7</v>
      </c>
      <c r="CP16" s="119">
        <v>8</v>
      </c>
      <c r="CQ16" s="167">
        <f t="shared" si="3"/>
        <v>-1</v>
      </c>
      <c r="CR16" s="8">
        <v>1</v>
      </c>
      <c r="CU16" s="211" t="s">
        <v>259</v>
      </c>
      <c r="CV16" s="201">
        <f t="shared" si="4"/>
        <v>1</v>
      </c>
      <c r="CW16" s="212">
        <v>8</v>
      </c>
      <c r="CX16" s="212">
        <v>7</v>
      </c>
      <c r="CY16" s="212"/>
      <c r="CZ16" s="203"/>
      <c r="DA16" s="212">
        <v>6</v>
      </c>
      <c r="DB16" s="9"/>
    </row>
    <row r="17" spans="1:106" ht="13.5" thickBot="1">
      <c r="A17" s="45">
        <v>5</v>
      </c>
      <c r="B17" s="107" t="s">
        <v>243</v>
      </c>
      <c r="C17" s="109">
        <v>7</v>
      </c>
      <c r="D17" s="174">
        <v>5</v>
      </c>
      <c r="E17" s="109">
        <v>4</v>
      </c>
      <c r="F17" s="109">
        <v>4</v>
      </c>
      <c r="G17" s="45"/>
      <c r="N17" s="12">
        <v>454</v>
      </c>
      <c r="O17" s="12">
        <v>8</v>
      </c>
      <c r="P17" s="12">
        <v>4</v>
      </c>
      <c r="Q17" s="12">
        <v>5</v>
      </c>
      <c r="R17" s="12">
        <v>5</v>
      </c>
      <c r="S17" s="12">
        <v>5</v>
      </c>
      <c r="T17" s="12">
        <v>5</v>
      </c>
      <c r="U17" s="12"/>
      <c r="V17" s="45" t="s">
        <v>51</v>
      </c>
      <c r="W17" s="67" t="s">
        <v>283</v>
      </c>
      <c r="X17" s="6">
        <f aca="true" t="shared" si="5" ref="X17:AC17">SUM(X4:X16)</f>
        <v>88</v>
      </c>
      <c r="Y17" s="6">
        <f t="shared" si="5"/>
        <v>69</v>
      </c>
      <c r="Z17" s="6">
        <f t="shared" si="5"/>
        <v>45</v>
      </c>
      <c r="AA17" s="6">
        <f t="shared" si="5"/>
        <v>59</v>
      </c>
      <c r="AB17" s="6">
        <f t="shared" si="5"/>
        <v>54</v>
      </c>
      <c r="AC17" s="6">
        <f t="shared" si="5"/>
        <v>45</v>
      </c>
      <c r="AE17" s="112">
        <v>463</v>
      </c>
      <c r="AF17" s="53">
        <v>8</v>
      </c>
      <c r="AG17" s="125"/>
      <c r="AH17" s="53"/>
      <c r="AI17" s="53">
        <v>5</v>
      </c>
      <c r="AJ17" s="126">
        <v>7</v>
      </c>
      <c r="AK17" s="53">
        <v>6</v>
      </c>
      <c r="AL17" s="45">
        <v>14</v>
      </c>
      <c r="AO17" s="6">
        <v>15</v>
      </c>
      <c r="AP17" s="193" t="s">
        <v>142</v>
      </c>
      <c r="AQ17" s="189">
        <v>6</v>
      </c>
      <c r="AR17" s="192">
        <v>6</v>
      </c>
      <c r="AS17" s="189"/>
      <c r="AT17" s="3"/>
      <c r="AU17" s="189">
        <v>5</v>
      </c>
      <c r="AX17" s="45"/>
      <c r="AY17" s="8">
        <v>5</v>
      </c>
      <c r="AZ17" s="65">
        <v>5</v>
      </c>
      <c r="BA17" s="66">
        <v>5</v>
      </c>
      <c r="BB17" s="8">
        <v>5</v>
      </c>
      <c r="BC17" s="8"/>
      <c r="BD17" s="8"/>
      <c r="BE17" s="8"/>
      <c r="BJ17" s="136" t="s">
        <v>460</v>
      </c>
      <c r="BK17" s="136">
        <v>67</v>
      </c>
      <c r="BL17" s="136" t="s">
        <v>460</v>
      </c>
      <c r="BM17" s="136">
        <v>82</v>
      </c>
      <c r="BQ17" s="113">
        <v>462</v>
      </c>
      <c r="BR17" s="114">
        <v>7</v>
      </c>
      <c r="BS17" s="113">
        <v>7</v>
      </c>
      <c r="BT17" s="114">
        <v>6</v>
      </c>
      <c r="BU17" s="114">
        <v>5</v>
      </c>
      <c r="BV17" s="114">
        <v>6</v>
      </c>
      <c r="BW17" s="114">
        <v>6</v>
      </c>
      <c r="BZ17" s="109">
        <v>7</v>
      </c>
      <c r="CA17" s="109">
        <v>6</v>
      </c>
      <c r="CB17" s="167">
        <f t="shared" si="0"/>
        <v>1</v>
      </c>
      <c r="CC17" s="8">
        <v>1</v>
      </c>
      <c r="CE17" s="53">
        <v>5</v>
      </c>
      <c r="CF17" s="8">
        <v>5</v>
      </c>
      <c r="CG17" s="167">
        <f t="shared" si="1"/>
        <v>0</v>
      </c>
      <c r="CH17" s="53">
        <v>0</v>
      </c>
      <c r="CJ17" s="53">
        <v>6</v>
      </c>
      <c r="CK17" s="53">
        <v>8</v>
      </c>
      <c r="CL17" s="167">
        <f t="shared" si="2"/>
        <v>-2</v>
      </c>
      <c r="CM17" s="8">
        <v>-2</v>
      </c>
      <c r="CO17" s="66">
        <v>6</v>
      </c>
      <c r="CP17" s="119">
        <v>7</v>
      </c>
      <c r="CQ17" s="167">
        <f t="shared" si="3"/>
        <v>-1</v>
      </c>
      <c r="CR17" s="8">
        <v>1</v>
      </c>
      <c r="CU17" s="200">
        <v>447</v>
      </c>
      <c r="CV17" s="201">
        <f t="shared" si="4"/>
        <v>1</v>
      </c>
      <c r="CW17" s="201">
        <v>8</v>
      </c>
      <c r="CX17" s="201">
        <v>7</v>
      </c>
      <c r="CY17" s="201">
        <v>8</v>
      </c>
      <c r="CZ17" s="213"/>
      <c r="DA17" s="203"/>
      <c r="DB17" s="114"/>
    </row>
    <row r="18" spans="1:106" ht="12.75">
      <c r="A18" s="45">
        <v>6</v>
      </c>
      <c r="B18" s="63" t="s">
        <v>249</v>
      </c>
      <c r="C18" s="66">
        <v>6</v>
      </c>
      <c r="D18" s="173">
        <v>7</v>
      </c>
      <c r="E18" s="119">
        <v>6</v>
      </c>
      <c r="F18" s="119">
        <v>5</v>
      </c>
      <c r="G18" s="154"/>
      <c r="N18" s="45">
        <v>455</v>
      </c>
      <c r="O18" s="8">
        <v>4</v>
      </c>
      <c r="P18" s="8">
        <v>7</v>
      </c>
      <c r="Q18" s="8">
        <v>7</v>
      </c>
      <c r="R18" s="8">
        <v>6</v>
      </c>
      <c r="S18" s="8">
        <v>6</v>
      </c>
      <c r="T18" s="8">
        <v>6</v>
      </c>
      <c r="U18" s="8"/>
      <c r="W18" s="116" t="s">
        <v>463</v>
      </c>
      <c r="X18" s="117">
        <f>X17/13</f>
        <v>6.769230769230769</v>
      </c>
      <c r="Y18" s="117">
        <f>Y17/12</f>
        <v>5.75</v>
      </c>
      <c r="Z18" s="117">
        <f>Z17/8</f>
        <v>5.625</v>
      </c>
      <c r="AA18" s="117">
        <f>AA17/11</f>
        <v>5.363636363636363</v>
      </c>
      <c r="AB18" s="117">
        <f>AB17/11</f>
        <v>4.909090909090909</v>
      </c>
      <c r="AC18" s="117">
        <f>AC17/9</f>
        <v>5</v>
      </c>
      <c r="AE18" s="112">
        <v>464</v>
      </c>
      <c r="AF18" s="53">
        <v>6</v>
      </c>
      <c r="AG18" s="125">
        <v>4</v>
      </c>
      <c r="AH18" s="53"/>
      <c r="AI18" s="53"/>
      <c r="AJ18" s="126">
        <v>6</v>
      </c>
      <c r="AK18" s="53">
        <v>4</v>
      </c>
      <c r="AL18" s="45">
        <v>15</v>
      </c>
      <c r="AO18" s="6">
        <v>16</v>
      </c>
      <c r="AP18" s="64" t="s">
        <v>280</v>
      </c>
      <c r="AQ18" s="65">
        <v>7</v>
      </c>
      <c r="AR18" s="178">
        <v>5</v>
      </c>
      <c r="AS18" s="65">
        <v>6</v>
      </c>
      <c r="AU18" s="65">
        <v>4</v>
      </c>
      <c r="AX18" s="45"/>
      <c r="AY18" s="8">
        <v>5</v>
      </c>
      <c r="AZ18" s="8">
        <v>5</v>
      </c>
      <c r="BA18" s="8">
        <v>5</v>
      </c>
      <c r="BB18" s="8">
        <v>5</v>
      </c>
      <c r="BC18" s="8"/>
      <c r="BD18" s="8"/>
      <c r="BE18" s="8"/>
      <c r="BQ18" s="108">
        <v>466</v>
      </c>
      <c r="BR18" s="108">
        <v>7</v>
      </c>
      <c r="BS18" s="108">
        <v>7</v>
      </c>
      <c r="BT18" s="108"/>
      <c r="BU18" s="108">
        <v>6</v>
      </c>
      <c r="BV18" s="108">
        <v>5</v>
      </c>
      <c r="BW18" s="55" t="s">
        <v>51</v>
      </c>
      <c r="BZ18" s="66">
        <v>8</v>
      </c>
      <c r="CA18" s="66">
        <v>7</v>
      </c>
      <c r="CB18" s="167">
        <f t="shared" si="0"/>
        <v>1</v>
      </c>
      <c r="CC18" s="8">
        <v>1</v>
      </c>
      <c r="CE18" s="45">
        <v>5</v>
      </c>
      <c r="CF18" s="165">
        <v>4.5</v>
      </c>
      <c r="CG18" s="167">
        <f t="shared" si="1"/>
        <v>0.5</v>
      </c>
      <c r="CH18" s="8">
        <v>0.5</v>
      </c>
      <c r="CJ18" s="53">
        <v>5</v>
      </c>
      <c r="CK18" s="53">
        <v>7</v>
      </c>
      <c r="CL18" s="167">
        <f t="shared" si="2"/>
        <v>-2</v>
      </c>
      <c r="CM18" s="8">
        <v>-2</v>
      </c>
      <c r="CO18" s="12">
        <v>5</v>
      </c>
      <c r="CP18" s="12">
        <v>6</v>
      </c>
      <c r="CQ18" s="167">
        <f t="shared" si="3"/>
        <v>-1</v>
      </c>
      <c r="CR18" s="8">
        <v>1</v>
      </c>
      <c r="CU18" s="214" t="s">
        <v>153</v>
      </c>
      <c r="CV18" s="201">
        <f t="shared" si="4"/>
        <v>1</v>
      </c>
      <c r="CW18" s="205">
        <v>7</v>
      </c>
      <c r="CX18" s="214">
        <v>6</v>
      </c>
      <c r="CY18" s="214"/>
      <c r="CZ18" s="215"/>
      <c r="DA18" s="214">
        <v>8</v>
      </c>
      <c r="DB18" s="55"/>
    </row>
    <row r="19" spans="1:106" ht="12.75">
      <c r="A19" s="45">
        <v>7</v>
      </c>
      <c r="B19" s="63" t="s">
        <v>200</v>
      </c>
      <c r="C19" s="66">
        <v>6</v>
      </c>
      <c r="D19" s="177">
        <v>7</v>
      </c>
      <c r="E19" s="66">
        <v>5</v>
      </c>
      <c r="F19" s="66">
        <v>5</v>
      </c>
      <c r="G19" s="45"/>
      <c r="N19" s="45">
        <v>456</v>
      </c>
      <c r="O19" s="8">
        <v>6</v>
      </c>
      <c r="P19" s="8">
        <v>7</v>
      </c>
      <c r="Q19" s="8">
        <v>6</v>
      </c>
      <c r="R19" s="8">
        <v>7</v>
      </c>
      <c r="S19" s="9" t="s">
        <v>51</v>
      </c>
      <c r="T19" s="9" t="s">
        <v>51</v>
      </c>
      <c r="U19" s="9"/>
      <c r="AE19" s="112">
        <v>465</v>
      </c>
      <c r="AF19" s="53">
        <v>5</v>
      </c>
      <c r="AG19" s="125">
        <v>5</v>
      </c>
      <c r="AH19" s="53">
        <v>6</v>
      </c>
      <c r="AI19" s="53">
        <v>7</v>
      </c>
      <c r="AJ19" s="126">
        <v>6</v>
      </c>
      <c r="AK19" s="74">
        <v>7</v>
      </c>
      <c r="AL19" s="45">
        <v>16</v>
      </c>
      <c r="AO19" s="6">
        <v>17</v>
      </c>
      <c r="AP19" s="107" t="s">
        <v>220</v>
      </c>
      <c r="AQ19" s="109">
        <v>6</v>
      </c>
      <c r="AR19" s="174">
        <v>5</v>
      </c>
      <c r="AS19" s="109">
        <v>5</v>
      </c>
      <c r="AU19" s="109">
        <v>4</v>
      </c>
      <c r="AX19" s="45"/>
      <c r="AY19" s="45">
        <v>5</v>
      </c>
      <c r="AZ19" s="8">
        <v>5</v>
      </c>
      <c r="BA19" s="8">
        <v>5</v>
      </c>
      <c r="BB19" s="45">
        <v>5</v>
      </c>
      <c r="BC19" s="45"/>
      <c r="BD19" s="45"/>
      <c r="BE19" s="45"/>
      <c r="BQ19" s="114">
        <v>470</v>
      </c>
      <c r="BR19" s="113">
        <v>6</v>
      </c>
      <c r="BS19" s="113">
        <v>6</v>
      </c>
      <c r="BT19" s="114">
        <v>6</v>
      </c>
      <c r="BU19" s="114">
        <v>6</v>
      </c>
      <c r="BV19" s="114">
        <v>5</v>
      </c>
      <c r="BW19" s="114">
        <v>5</v>
      </c>
      <c r="BZ19" s="8">
        <v>6</v>
      </c>
      <c r="CA19" s="8">
        <v>5</v>
      </c>
      <c r="CB19" s="167">
        <f t="shared" si="0"/>
        <v>1</v>
      </c>
      <c r="CC19" s="8">
        <v>1</v>
      </c>
      <c r="CE19" s="8">
        <v>6.5</v>
      </c>
      <c r="CF19" s="8">
        <v>7</v>
      </c>
      <c r="CG19" s="167">
        <f t="shared" si="1"/>
        <v>-0.5</v>
      </c>
      <c r="CH19" s="8">
        <v>-0.5</v>
      </c>
      <c r="CJ19" s="8">
        <v>6</v>
      </c>
      <c r="CK19" s="8">
        <v>8</v>
      </c>
      <c r="CL19" s="167">
        <f t="shared" si="2"/>
        <v>-2</v>
      </c>
      <c r="CM19" s="8">
        <v>-2</v>
      </c>
      <c r="CO19" s="8">
        <v>5</v>
      </c>
      <c r="CP19" s="8">
        <v>6</v>
      </c>
      <c r="CQ19" s="167">
        <f t="shared" si="3"/>
        <v>-1</v>
      </c>
      <c r="CR19" s="8">
        <v>1</v>
      </c>
      <c r="CU19" s="201" t="s">
        <v>146</v>
      </c>
      <c r="CV19" s="201">
        <f t="shared" si="4"/>
        <v>1</v>
      </c>
      <c r="CW19" s="205">
        <v>7</v>
      </c>
      <c r="CX19" s="201">
        <v>6</v>
      </c>
      <c r="CY19" s="201"/>
      <c r="CZ19" s="203"/>
      <c r="DA19" s="201">
        <v>7</v>
      </c>
      <c r="DB19" s="114"/>
    </row>
    <row r="20" spans="1:106" ht="12.75">
      <c r="A20" s="45">
        <v>8</v>
      </c>
      <c r="B20" s="63" t="s">
        <v>259</v>
      </c>
      <c r="C20" s="66">
        <v>8</v>
      </c>
      <c r="D20" s="177">
        <v>7</v>
      </c>
      <c r="E20" s="66"/>
      <c r="F20" s="66">
        <v>6</v>
      </c>
      <c r="G20" s="45"/>
      <c r="N20" s="109">
        <v>457</v>
      </c>
      <c r="O20" s="109">
        <v>7</v>
      </c>
      <c r="P20" s="109">
        <v>6</v>
      </c>
      <c r="Q20" s="109">
        <v>5</v>
      </c>
      <c r="R20" s="109">
        <v>5</v>
      </c>
      <c r="S20" s="9"/>
      <c r="T20" s="9"/>
      <c r="U20" s="9"/>
      <c r="AE20" s="112">
        <v>467</v>
      </c>
      <c r="AF20" s="8">
        <v>5</v>
      </c>
      <c r="AG20" s="125">
        <v>7</v>
      </c>
      <c r="AH20" s="53">
        <v>7</v>
      </c>
      <c r="AI20" s="55" t="s">
        <v>51</v>
      </c>
      <c r="AJ20" s="128" t="s">
        <v>51</v>
      </c>
      <c r="AL20" s="45">
        <v>17</v>
      </c>
      <c r="AO20" s="6">
        <v>18</v>
      </c>
      <c r="AP20" s="194" t="s">
        <v>243</v>
      </c>
      <c r="AQ20" s="195">
        <v>7</v>
      </c>
      <c r="AR20" s="196">
        <v>5</v>
      </c>
      <c r="AS20" s="195">
        <v>4</v>
      </c>
      <c r="AT20" s="3"/>
      <c r="AU20" s="195">
        <v>4</v>
      </c>
      <c r="AY20" s="12">
        <v>8</v>
      </c>
      <c r="AZ20" s="12">
        <v>5</v>
      </c>
      <c r="BA20" s="53">
        <v>5</v>
      </c>
      <c r="BB20" s="12">
        <v>5</v>
      </c>
      <c r="BC20" s="12"/>
      <c r="BD20" s="12"/>
      <c r="BE20" s="12"/>
      <c r="BQ20" s="57">
        <v>475</v>
      </c>
      <c r="BR20" s="12">
        <v>5</v>
      </c>
      <c r="BS20" s="12">
        <v>6</v>
      </c>
      <c r="BT20" s="57">
        <v>5</v>
      </c>
      <c r="BU20" s="57">
        <v>5</v>
      </c>
      <c r="BV20" s="57">
        <v>5</v>
      </c>
      <c r="BW20" s="57">
        <v>4</v>
      </c>
      <c r="BX20" s="156">
        <f>19/63</f>
        <v>0.30158730158730157</v>
      </c>
      <c r="BZ20" s="8">
        <v>7</v>
      </c>
      <c r="CA20" s="8">
        <v>6</v>
      </c>
      <c r="CB20" s="167">
        <f t="shared" si="0"/>
        <v>1</v>
      </c>
      <c r="CC20" s="8">
        <v>1</v>
      </c>
      <c r="CI20" s="168">
        <f>18/63</f>
        <v>0.2857142857142857</v>
      </c>
      <c r="CJ20" s="8">
        <v>5</v>
      </c>
      <c r="CK20" s="8">
        <v>7</v>
      </c>
      <c r="CL20" s="167">
        <f t="shared" si="2"/>
        <v>-2</v>
      </c>
      <c r="CM20" s="53">
        <v>-2</v>
      </c>
      <c r="CO20" s="53">
        <v>5</v>
      </c>
      <c r="CP20" s="8">
        <v>6</v>
      </c>
      <c r="CQ20" s="167">
        <f t="shared" si="3"/>
        <v>-1</v>
      </c>
      <c r="CR20" s="8">
        <v>1</v>
      </c>
      <c r="CU20" s="206" t="s">
        <v>240</v>
      </c>
      <c r="CV20" s="201">
        <f t="shared" si="4"/>
        <v>1</v>
      </c>
      <c r="CW20" s="207">
        <v>7</v>
      </c>
      <c r="CX20" s="207">
        <v>6</v>
      </c>
      <c r="CY20" s="207">
        <v>6</v>
      </c>
      <c r="CZ20" s="203"/>
      <c r="DA20" s="207">
        <v>5</v>
      </c>
      <c r="DB20" s="57"/>
    </row>
    <row r="21" spans="1:105" ht="12.75">
      <c r="A21" s="45">
        <v>9</v>
      </c>
      <c r="B21" s="64" t="s">
        <v>280</v>
      </c>
      <c r="C21" s="65">
        <v>7</v>
      </c>
      <c r="D21" s="178">
        <v>5</v>
      </c>
      <c r="E21" s="65">
        <v>6</v>
      </c>
      <c r="F21" s="65">
        <v>4</v>
      </c>
      <c r="G21" s="45"/>
      <c r="N21" s="57">
        <v>458</v>
      </c>
      <c r="O21" s="12">
        <v>8</v>
      </c>
      <c r="P21" s="12">
        <v>5</v>
      </c>
      <c r="Q21" s="12">
        <v>5</v>
      </c>
      <c r="R21" s="12">
        <v>5</v>
      </c>
      <c r="S21" s="97">
        <v>5</v>
      </c>
      <c r="T21" s="12">
        <v>6</v>
      </c>
      <c r="U21" s="12"/>
      <c r="AE21" s="45">
        <v>468</v>
      </c>
      <c r="AF21" s="53">
        <v>5</v>
      </c>
      <c r="AG21" s="125">
        <v>5</v>
      </c>
      <c r="AH21" s="53"/>
      <c r="AI21" s="53">
        <v>5</v>
      </c>
      <c r="AJ21" s="126">
        <v>4</v>
      </c>
      <c r="AK21" s="53">
        <v>7</v>
      </c>
      <c r="AL21" s="45">
        <v>18</v>
      </c>
      <c r="AO21" s="6">
        <v>19</v>
      </c>
      <c r="AP21" s="12" t="s">
        <v>441</v>
      </c>
      <c r="AQ21" s="12">
        <v>4</v>
      </c>
      <c r="AR21" s="171">
        <v>4</v>
      </c>
      <c r="AS21" s="12"/>
      <c r="AT21" s="12">
        <v>4</v>
      </c>
      <c r="AU21" s="142">
        <v>3</v>
      </c>
      <c r="AY21" s="12">
        <v>8</v>
      </c>
      <c r="AZ21" s="8">
        <v>5</v>
      </c>
      <c r="BA21" s="109">
        <v>5</v>
      </c>
      <c r="BB21" s="97">
        <v>5</v>
      </c>
      <c r="BC21" s="97"/>
      <c r="BD21" s="97"/>
      <c r="BE21" s="97"/>
      <c r="BQ21" s="22" t="s">
        <v>173</v>
      </c>
      <c r="BR21" s="8">
        <v>5</v>
      </c>
      <c r="BS21" s="8">
        <v>5</v>
      </c>
      <c r="BT21" s="8">
        <v>7</v>
      </c>
      <c r="BV21" s="8">
        <v>5</v>
      </c>
      <c r="BX21" s="8"/>
      <c r="BZ21" s="8">
        <v>7</v>
      </c>
      <c r="CA21" s="8">
        <v>6</v>
      </c>
      <c r="CB21" s="167">
        <f t="shared" si="0"/>
        <v>1</v>
      </c>
      <c r="CC21" s="8">
        <v>1</v>
      </c>
      <c r="CI21">
        <v>28</v>
      </c>
      <c r="CJ21" s="8">
        <v>4</v>
      </c>
      <c r="CK21" s="8">
        <v>6</v>
      </c>
      <c r="CL21" s="167">
        <f t="shared" si="2"/>
        <v>-2</v>
      </c>
      <c r="CM21" s="53">
        <v>-2</v>
      </c>
      <c r="CO21" s="8">
        <v>4</v>
      </c>
      <c r="CP21" s="8">
        <v>5</v>
      </c>
      <c r="CQ21" s="167">
        <f t="shared" si="3"/>
        <v>-1</v>
      </c>
      <c r="CR21" s="8">
        <v>1</v>
      </c>
      <c r="CU21" s="207">
        <v>449</v>
      </c>
      <c r="CV21" s="201">
        <f t="shared" si="4"/>
        <v>1</v>
      </c>
      <c r="CW21" s="207">
        <v>7</v>
      </c>
      <c r="CX21" s="207">
        <v>6</v>
      </c>
      <c r="CY21" s="207">
        <v>6</v>
      </c>
      <c r="CZ21" s="207">
        <v>5</v>
      </c>
      <c r="DA21" s="207">
        <v>4</v>
      </c>
    </row>
    <row r="22" spans="1:105" ht="12.75">
      <c r="A22" s="45"/>
      <c r="B22" s="115" t="s">
        <v>283</v>
      </c>
      <c r="C22" s="6">
        <f>SUM(C13:C21)</f>
        <v>60</v>
      </c>
      <c r="D22" s="6">
        <f>SUM(D13:D21)</f>
        <v>56</v>
      </c>
      <c r="E22" s="6">
        <f>SUM(E13:E21)</f>
        <v>44</v>
      </c>
      <c r="F22" s="6">
        <f>SUM(F13:F21)</f>
        <v>43</v>
      </c>
      <c r="G22" s="107"/>
      <c r="H22" s="63"/>
      <c r="N22" s="12">
        <v>459</v>
      </c>
      <c r="O22" s="12">
        <v>7</v>
      </c>
      <c r="P22" s="12">
        <v>3</v>
      </c>
      <c r="Q22" s="12"/>
      <c r="R22" s="12"/>
      <c r="S22" s="12">
        <v>4</v>
      </c>
      <c r="T22" s="53" t="s">
        <v>51</v>
      </c>
      <c r="U22" s="53"/>
      <c r="AE22" s="112">
        <v>471</v>
      </c>
      <c r="AF22" s="8">
        <v>4</v>
      </c>
      <c r="AG22" s="125">
        <v>5</v>
      </c>
      <c r="AH22" s="53">
        <v>5</v>
      </c>
      <c r="AI22" s="53">
        <v>5</v>
      </c>
      <c r="AJ22" s="126">
        <v>4</v>
      </c>
      <c r="AK22" s="53">
        <v>5</v>
      </c>
      <c r="AL22" s="45">
        <v>19</v>
      </c>
      <c r="AY22" s="12">
        <v>5</v>
      </c>
      <c r="AZ22" s="8">
        <v>5</v>
      </c>
      <c r="BA22" s="65">
        <v>6</v>
      </c>
      <c r="BB22" s="57">
        <v>5</v>
      </c>
      <c r="BC22" s="57"/>
      <c r="BD22" s="57"/>
      <c r="BE22" s="57"/>
      <c r="BQ22" s="22" t="s">
        <v>188</v>
      </c>
      <c r="BR22" s="8">
        <v>6</v>
      </c>
      <c r="BS22" s="8">
        <v>5</v>
      </c>
      <c r="BT22" s="8">
        <v>5</v>
      </c>
      <c r="BV22" s="8">
        <v>6</v>
      </c>
      <c r="BZ22" s="8">
        <v>8</v>
      </c>
      <c r="CA22" s="8">
        <v>7</v>
      </c>
      <c r="CB22" s="167">
        <f t="shared" si="0"/>
        <v>1</v>
      </c>
      <c r="CC22" s="53">
        <v>1</v>
      </c>
      <c r="CJ22" s="8">
        <v>4</v>
      </c>
      <c r="CK22" s="8">
        <v>7</v>
      </c>
      <c r="CL22" s="167">
        <f t="shared" si="2"/>
        <v>-3</v>
      </c>
      <c r="CM22" s="8">
        <v>-3</v>
      </c>
      <c r="CO22" s="8">
        <v>6</v>
      </c>
      <c r="CP22" s="8">
        <v>7</v>
      </c>
      <c r="CQ22" s="167">
        <f t="shared" si="3"/>
        <v>-1</v>
      </c>
      <c r="CR22" s="8">
        <v>1</v>
      </c>
      <c r="CU22" s="207">
        <v>457</v>
      </c>
      <c r="CV22" s="201">
        <f t="shared" si="4"/>
        <v>1</v>
      </c>
      <c r="CW22" s="207">
        <v>7</v>
      </c>
      <c r="CX22" s="207">
        <v>6</v>
      </c>
      <c r="CY22" s="207">
        <v>5</v>
      </c>
      <c r="CZ22" s="207">
        <v>5</v>
      </c>
      <c r="DA22" s="216"/>
    </row>
    <row r="23" spans="1:105" ht="12.75">
      <c r="A23" s="107"/>
      <c r="B23" s="116" t="s">
        <v>463</v>
      </c>
      <c r="C23" s="117">
        <f>C22/9</f>
        <v>6.666666666666667</v>
      </c>
      <c r="D23" s="117">
        <f>D22/9</f>
        <v>6.222222222222222</v>
      </c>
      <c r="E23" s="117">
        <f>E22/8</f>
        <v>5.5</v>
      </c>
      <c r="F23" s="117">
        <f>F22/9</f>
        <v>4.777777777777778</v>
      </c>
      <c r="G23" s="109"/>
      <c r="H23" s="66"/>
      <c r="N23" s="112">
        <v>460</v>
      </c>
      <c r="O23" s="8">
        <v>7</v>
      </c>
      <c r="P23" s="8">
        <v>6</v>
      </c>
      <c r="Q23" s="53" t="s">
        <v>51</v>
      </c>
      <c r="R23" s="53"/>
      <c r="S23" s="53">
        <v>6</v>
      </c>
      <c r="AE23" s="112">
        <v>472</v>
      </c>
      <c r="AF23" s="53">
        <v>6</v>
      </c>
      <c r="AG23" s="125">
        <v>7</v>
      </c>
      <c r="AH23" s="53">
        <v>7</v>
      </c>
      <c r="AI23" s="53"/>
      <c r="AJ23" s="126">
        <v>8</v>
      </c>
      <c r="AK23" s="53">
        <v>7</v>
      </c>
      <c r="AL23" s="45">
        <v>20</v>
      </c>
      <c r="AY23" s="66">
        <v>6</v>
      </c>
      <c r="AZ23" s="8">
        <v>5</v>
      </c>
      <c r="BA23" s="109">
        <v>6</v>
      </c>
      <c r="BB23" s="66">
        <v>5</v>
      </c>
      <c r="BQ23" s="22" t="s">
        <v>205</v>
      </c>
      <c r="BR23" s="8">
        <v>5</v>
      </c>
      <c r="BS23" s="8">
        <v>7</v>
      </c>
      <c r="BT23" s="8">
        <v>5</v>
      </c>
      <c r="BV23" s="8">
        <v>7</v>
      </c>
      <c r="BZ23" s="8">
        <v>6</v>
      </c>
      <c r="CA23" s="165">
        <v>5</v>
      </c>
      <c r="CB23" s="167">
        <f t="shared" si="0"/>
        <v>1</v>
      </c>
      <c r="CC23" s="8">
        <v>1</v>
      </c>
      <c r="CJ23" s="8">
        <v>3</v>
      </c>
      <c r="CK23" s="8">
        <v>8</v>
      </c>
      <c r="CL23" s="167">
        <f t="shared" si="2"/>
        <v>-5</v>
      </c>
      <c r="CM23" s="8">
        <v>-5</v>
      </c>
      <c r="CO23" s="8">
        <v>4</v>
      </c>
      <c r="CP23" s="8">
        <v>5</v>
      </c>
      <c r="CQ23" s="167">
        <f t="shared" si="3"/>
        <v>-1</v>
      </c>
      <c r="CR23" s="53">
        <v>1</v>
      </c>
      <c r="CU23" s="202">
        <v>460</v>
      </c>
      <c r="CV23" s="201">
        <f t="shared" si="4"/>
        <v>1</v>
      </c>
      <c r="CW23" s="201">
        <v>7</v>
      </c>
      <c r="CX23" s="201">
        <v>6</v>
      </c>
      <c r="CY23" s="204" t="s">
        <v>51</v>
      </c>
      <c r="CZ23" s="204"/>
      <c r="DA23" s="204">
        <v>6</v>
      </c>
    </row>
    <row r="24" spans="1:105" ht="12.75">
      <c r="A24" s="109"/>
      <c r="B24" s="108"/>
      <c r="C24" s="109"/>
      <c r="D24" s="66"/>
      <c r="E24" s="66"/>
      <c r="F24" s="109"/>
      <c r="G24" s="109"/>
      <c r="H24" s="109"/>
      <c r="N24" s="112">
        <v>461</v>
      </c>
      <c r="O24" s="8">
        <v>6</v>
      </c>
      <c r="P24" s="8">
        <v>8</v>
      </c>
      <c r="Q24" s="8"/>
      <c r="R24" s="8"/>
      <c r="S24" s="53">
        <v>5</v>
      </c>
      <c r="T24" s="55"/>
      <c r="U24" s="55"/>
      <c r="AE24" s="112">
        <v>473</v>
      </c>
      <c r="AF24" s="53">
        <v>5</v>
      </c>
      <c r="AG24" s="125">
        <v>5</v>
      </c>
      <c r="AH24" s="53">
        <v>4</v>
      </c>
      <c r="AI24" s="53">
        <v>4</v>
      </c>
      <c r="AJ24" s="126">
        <v>4</v>
      </c>
      <c r="AK24" s="53">
        <v>7</v>
      </c>
      <c r="AL24" s="45">
        <v>21</v>
      </c>
      <c r="AY24" s="113">
        <v>6</v>
      </c>
      <c r="AZ24" s="8">
        <v>5</v>
      </c>
      <c r="BA24" s="114">
        <v>6</v>
      </c>
      <c r="BB24" s="114">
        <v>5</v>
      </c>
      <c r="BQ24" s="22" t="s">
        <v>255</v>
      </c>
      <c r="BR24" s="53">
        <v>6</v>
      </c>
      <c r="BS24" s="53">
        <v>8</v>
      </c>
      <c r="BT24" s="53">
        <v>5</v>
      </c>
      <c r="BV24" s="53">
        <v>7</v>
      </c>
      <c r="BZ24" s="8">
        <v>7</v>
      </c>
      <c r="CA24" s="8">
        <v>6</v>
      </c>
      <c r="CB24" s="167">
        <f t="shared" si="0"/>
        <v>1</v>
      </c>
      <c r="CC24" s="53">
        <v>1</v>
      </c>
      <c r="CN24" s="168">
        <f>22/63</f>
        <v>0.3492063492063492</v>
      </c>
      <c r="CO24" s="53">
        <v>6</v>
      </c>
      <c r="CP24" s="8">
        <v>7</v>
      </c>
      <c r="CQ24" s="167">
        <f t="shared" si="3"/>
        <v>-1</v>
      </c>
      <c r="CR24" s="53">
        <v>1</v>
      </c>
      <c r="CU24" s="206" t="s">
        <v>220</v>
      </c>
      <c r="CV24" s="201">
        <f t="shared" si="4"/>
        <v>1</v>
      </c>
      <c r="CW24" s="207">
        <v>6</v>
      </c>
      <c r="CX24" s="207">
        <v>5</v>
      </c>
      <c r="CY24" s="207">
        <v>5</v>
      </c>
      <c r="CZ24" s="203"/>
      <c r="DA24" s="207">
        <v>4</v>
      </c>
    </row>
    <row r="25" spans="1:105" ht="12.75">
      <c r="A25" s="109"/>
      <c r="B25" s="108"/>
      <c r="C25" s="109"/>
      <c r="D25" s="109"/>
      <c r="F25" s="109"/>
      <c r="G25" s="109"/>
      <c r="H25" s="109"/>
      <c r="N25" s="113">
        <v>462</v>
      </c>
      <c r="O25" s="114">
        <v>7</v>
      </c>
      <c r="P25" s="113">
        <v>7</v>
      </c>
      <c r="Q25" s="114">
        <v>6</v>
      </c>
      <c r="R25" s="114">
        <v>5</v>
      </c>
      <c r="S25" s="114">
        <v>6</v>
      </c>
      <c r="T25" s="114">
        <v>6</v>
      </c>
      <c r="U25" s="114"/>
      <c r="AE25" s="112">
        <v>474</v>
      </c>
      <c r="AF25" s="8">
        <v>4</v>
      </c>
      <c r="AG25" s="125">
        <v>6</v>
      </c>
      <c r="AH25" s="53">
        <v>5</v>
      </c>
      <c r="AI25" s="53">
        <v>6</v>
      </c>
      <c r="AJ25" s="126">
        <v>4</v>
      </c>
      <c r="AK25" s="53">
        <v>7</v>
      </c>
      <c r="AL25" s="45">
        <v>22</v>
      </c>
      <c r="AY25" s="109">
        <v>7</v>
      </c>
      <c r="AZ25" s="65">
        <v>5</v>
      </c>
      <c r="BA25" s="109">
        <v>6</v>
      </c>
      <c r="BB25" s="109">
        <v>5</v>
      </c>
      <c r="BQ25" s="22" t="s">
        <v>265</v>
      </c>
      <c r="BR25" s="8">
        <v>4</v>
      </c>
      <c r="BS25" s="8">
        <v>4</v>
      </c>
      <c r="BT25" s="8"/>
      <c r="BV25" s="8">
        <v>5</v>
      </c>
      <c r="CD25" s="197">
        <f>23/63</f>
        <v>0.36507936507936506</v>
      </c>
      <c r="CO25" s="8">
        <v>6</v>
      </c>
      <c r="CP25" s="8">
        <v>7</v>
      </c>
      <c r="CQ25" s="167">
        <f t="shared" si="3"/>
        <v>-1</v>
      </c>
      <c r="CR25" s="53">
        <v>1</v>
      </c>
      <c r="CU25" s="217" t="s">
        <v>188</v>
      </c>
      <c r="CV25" s="201">
        <f t="shared" si="4"/>
        <v>1</v>
      </c>
      <c r="CW25" s="201">
        <v>6</v>
      </c>
      <c r="CX25" s="201">
        <v>5</v>
      </c>
      <c r="CY25" s="201">
        <v>5</v>
      </c>
      <c r="CZ25" s="203"/>
      <c r="DA25" s="201">
        <v>6</v>
      </c>
    </row>
    <row r="26" spans="1:105" ht="12.75">
      <c r="A26" s="109"/>
      <c r="B26" s="108"/>
      <c r="C26" s="109"/>
      <c r="D26" s="109"/>
      <c r="E26" s="66"/>
      <c r="F26" s="109"/>
      <c r="G26" s="109"/>
      <c r="H26" s="109"/>
      <c r="N26" s="112">
        <v>463</v>
      </c>
      <c r="O26" s="53">
        <v>8</v>
      </c>
      <c r="P26" s="53"/>
      <c r="Q26" s="53"/>
      <c r="R26" s="53">
        <v>5</v>
      </c>
      <c r="S26" s="53">
        <v>7</v>
      </c>
      <c r="T26" s="53">
        <v>6</v>
      </c>
      <c r="U26" s="53"/>
      <c r="AE26" s="112">
        <v>476</v>
      </c>
      <c r="AF26" s="8">
        <v>6</v>
      </c>
      <c r="AG26" s="125">
        <v>7</v>
      </c>
      <c r="AH26" s="53">
        <v>7</v>
      </c>
      <c r="AI26" s="53">
        <v>7</v>
      </c>
      <c r="AJ26" s="126">
        <v>7</v>
      </c>
      <c r="AK26" s="53">
        <v>7</v>
      </c>
      <c r="AL26" s="45">
        <v>23</v>
      </c>
      <c r="AY26" s="66">
        <v>6</v>
      </c>
      <c r="AZ26" s="8">
        <v>6</v>
      </c>
      <c r="BA26" s="119">
        <v>6</v>
      </c>
      <c r="BB26" s="119">
        <v>5</v>
      </c>
      <c r="BQ26" s="22" t="s">
        <v>269</v>
      </c>
      <c r="BR26" s="8">
        <v>5</v>
      </c>
      <c r="BS26" s="8">
        <v>5</v>
      </c>
      <c r="BT26" s="8">
        <v>4</v>
      </c>
      <c r="BV26" s="8">
        <v>5</v>
      </c>
      <c r="CD26" s="167">
        <v>36</v>
      </c>
      <c r="CO26" s="8">
        <v>7</v>
      </c>
      <c r="CP26" s="8">
        <v>8</v>
      </c>
      <c r="CQ26" s="167">
        <f t="shared" si="3"/>
        <v>-1</v>
      </c>
      <c r="CR26" s="8">
        <v>1</v>
      </c>
      <c r="CS26" s="23">
        <f>25/63</f>
        <v>0.3968253968253968</v>
      </c>
      <c r="CU26" s="214" t="s">
        <v>136</v>
      </c>
      <c r="CV26" s="201">
        <f t="shared" si="4"/>
        <v>1</v>
      </c>
      <c r="CW26" s="214">
        <v>5</v>
      </c>
      <c r="CX26" s="218">
        <v>4</v>
      </c>
      <c r="CY26" s="214"/>
      <c r="CZ26" s="215"/>
      <c r="DA26" s="214">
        <v>4</v>
      </c>
    </row>
    <row r="27" spans="1:105" ht="12.75">
      <c r="A27" s="109"/>
      <c r="B27" s="108"/>
      <c r="C27" s="109"/>
      <c r="D27" s="109"/>
      <c r="E27" s="66"/>
      <c r="F27" s="109"/>
      <c r="G27" s="109"/>
      <c r="H27" s="66"/>
      <c r="N27" s="112">
        <v>464</v>
      </c>
      <c r="O27" s="53">
        <v>6</v>
      </c>
      <c r="P27" s="53">
        <v>4</v>
      </c>
      <c r="Q27" s="53"/>
      <c r="R27" s="53"/>
      <c r="S27" s="53">
        <v>6</v>
      </c>
      <c r="T27" s="53">
        <v>4</v>
      </c>
      <c r="U27" s="53"/>
      <c r="AE27" s="112">
        <v>477</v>
      </c>
      <c r="AF27" s="8">
        <v>7</v>
      </c>
      <c r="AG27" s="129">
        <v>8</v>
      </c>
      <c r="AH27" s="33">
        <v>6</v>
      </c>
      <c r="AI27" s="33">
        <v>6</v>
      </c>
      <c r="AJ27" s="130">
        <v>7</v>
      </c>
      <c r="AK27" s="53">
        <v>8</v>
      </c>
      <c r="AL27" s="45">
        <v>24</v>
      </c>
      <c r="AY27" s="8">
        <v>5</v>
      </c>
      <c r="AZ27" s="118">
        <v>6</v>
      </c>
      <c r="BA27" s="53">
        <v>6</v>
      </c>
      <c r="BB27" s="8">
        <v>5</v>
      </c>
      <c r="BQ27" s="22" t="s">
        <v>274</v>
      </c>
      <c r="BR27" s="8">
        <v>6</v>
      </c>
      <c r="BS27" s="8">
        <v>6</v>
      </c>
      <c r="BT27" s="8">
        <v>7</v>
      </c>
      <c r="BV27" s="8">
        <v>8</v>
      </c>
      <c r="CO27" s="8">
        <v>5.5</v>
      </c>
      <c r="CP27" s="8">
        <v>7</v>
      </c>
      <c r="CQ27" s="167">
        <f t="shared" si="3"/>
        <v>-1.5</v>
      </c>
      <c r="CR27" s="8">
        <v>-1.5</v>
      </c>
      <c r="CS27" s="199"/>
      <c r="CT27" s="8"/>
      <c r="CU27" s="219" t="s">
        <v>226</v>
      </c>
      <c r="CV27" s="222">
        <f t="shared" si="4"/>
        <v>-1</v>
      </c>
      <c r="CW27" s="220">
        <v>7</v>
      </c>
      <c r="CX27" s="221">
        <v>8</v>
      </c>
      <c r="CY27" s="221">
        <v>7</v>
      </c>
      <c r="CZ27" s="223"/>
      <c r="DA27" s="221">
        <v>6</v>
      </c>
    </row>
    <row r="28" spans="1:105" ht="12.75">
      <c r="A28" s="109"/>
      <c r="B28" s="108"/>
      <c r="C28" s="109"/>
      <c r="D28" s="66"/>
      <c r="E28" s="66"/>
      <c r="F28" s="109"/>
      <c r="G28" s="109"/>
      <c r="H28" s="109"/>
      <c r="N28" s="112">
        <v>465</v>
      </c>
      <c r="O28" s="53">
        <v>5</v>
      </c>
      <c r="P28" s="8">
        <v>5</v>
      </c>
      <c r="Q28" s="53">
        <v>6</v>
      </c>
      <c r="R28" s="53">
        <v>7</v>
      </c>
      <c r="S28" s="53">
        <v>6</v>
      </c>
      <c r="T28" s="74">
        <v>7</v>
      </c>
      <c r="U28" s="74"/>
      <c r="AF28" s="67">
        <f aca="true" t="shared" si="6" ref="AF28:AK28">SUM(AF4:AF27)</f>
        <v>133</v>
      </c>
      <c r="AG28" s="67">
        <f t="shared" si="6"/>
        <v>134</v>
      </c>
      <c r="AH28" s="67">
        <f t="shared" si="6"/>
        <v>107</v>
      </c>
      <c r="AI28" s="67">
        <f t="shared" si="6"/>
        <v>84</v>
      </c>
      <c r="AJ28" s="67">
        <f t="shared" si="6"/>
        <v>104</v>
      </c>
      <c r="AK28" s="67">
        <f t="shared" si="6"/>
        <v>102</v>
      </c>
      <c r="AY28" s="8">
        <v>4</v>
      </c>
      <c r="AZ28" s="109">
        <v>6</v>
      </c>
      <c r="BA28" s="114">
        <v>6</v>
      </c>
      <c r="BB28" s="8">
        <v>5</v>
      </c>
      <c r="BQ28" s="43" t="s">
        <v>233</v>
      </c>
      <c r="BR28" s="45">
        <v>5</v>
      </c>
      <c r="BS28" s="61"/>
      <c r="BT28" s="45">
        <v>4</v>
      </c>
      <c r="BV28" s="45">
        <v>5</v>
      </c>
      <c r="CC28" s="66"/>
      <c r="CD28" s="53"/>
      <c r="CO28" s="109">
        <v>7</v>
      </c>
      <c r="CP28" s="109">
        <v>5</v>
      </c>
      <c r="CQ28" s="167">
        <f t="shared" si="3"/>
        <v>2</v>
      </c>
      <c r="CR28" s="8">
        <v>2</v>
      </c>
      <c r="CS28" s="199"/>
      <c r="CU28" s="224">
        <v>477</v>
      </c>
      <c r="CV28" s="222">
        <f t="shared" si="4"/>
        <v>-1</v>
      </c>
      <c r="CW28" s="222">
        <v>7</v>
      </c>
      <c r="CX28" s="222">
        <v>8</v>
      </c>
      <c r="CY28" s="222">
        <v>6</v>
      </c>
      <c r="CZ28" s="222">
        <v>6</v>
      </c>
      <c r="DA28" s="225">
        <v>7</v>
      </c>
    </row>
    <row r="29" spans="1:105" ht="12.75">
      <c r="A29" s="109"/>
      <c r="B29" s="108"/>
      <c r="C29" s="109"/>
      <c r="D29" s="109"/>
      <c r="F29" s="109"/>
      <c r="G29" s="109"/>
      <c r="H29" s="109"/>
      <c r="N29" s="108">
        <v>466</v>
      </c>
      <c r="O29" s="108">
        <v>7</v>
      </c>
      <c r="P29" s="108">
        <v>7</v>
      </c>
      <c r="Q29" s="108"/>
      <c r="R29" s="108">
        <v>6</v>
      </c>
      <c r="S29" s="108">
        <v>5</v>
      </c>
      <c r="T29" s="55" t="s">
        <v>51</v>
      </c>
      <c r="U29" s="55"/>
      <c r="AF29" s="117">
        <f>AF28/24</f>
        <v>5.541666666666667</v>
      </c>
      <c r="AG29" s="117">
        <f>AG28/22</f>
        <v>6.090909090909091</v>
      </c>
      <c r="AH29" s="117">
        <f>AH28/18</f>
        <v>5.944444444444445</v>
      </c>
      <c r="AI29" s="117">
        <f>AI28/15</f>
        <v>5.6</v>
      </c>
      <c r="AJ29" s="117">
        <f>AJ28/19</f>
        <v>5.473684210526316</v>
      </c>
      <c r="AK29" s="117">
        <f>AK28/17</f>
        <v>6</v>
      </c>
      <c r="AY29" s="53">
        <v>5</v>
      </c>
      <c r="AZ29" s="8">
        <v>6</v>
      </c>
      <c r="BA29" s="8">
        <v>6</v>
      </c>
      <c r="BB29" s="53">
        <v>5</v>
      </c>
      <c r="BQ29" s="8" t="s">
        <v>126</v>
      </c>
      <c r="BR29" s="8">
        <v>6</v>
      </c>
      <c r="BS29" s="8">
        <v>6</v>
      </c>
      <c r="BT29" s="8"/>
      <c r="BV29" s="8">
        <v>7</v>
      </c>
      <c r="CD29" s="8"/>
      <c r="CO29" s="65">
        <v>7</v>
      </c>
      <c r="CP29" s="65">
        <v>5</v>
      </c>
      <c r="CQ29" s="167">
        <f t="shared" si="3"/>
        <v>2</v>
      </c>
      <c r="CR29" s="8">
        <v>2</v>
      </c>
      <c r="CS29" s="199"/>
      <c r="CU29" s="222" t="s">
        <v>149</v>
      </c>
      <c r="CV29" s="222">
        <f t="shared" si="4"/>
        <v>-1</v>
      </c>
      <c r="CW29" s="226">
        <v>6</v>
      </c>
      <c r="CX29" s="222">
        <v>7</v>
      </c>
      <c r="CY29" s="222"/>
      <c r="CZ29" s="223"/>
      <c r="DA29" s="222">
        <v>6</v>
      </c>
    </row>
    <row r="30" spans="1:105" ht="12.75">
      <c r="A30" s="109"/>
      <c r="B30" s="108"/>
      <c r="C30" s="109"/>
      <c r="D30" s="109"/>
      <c r="E30" s="66"/>
      <c r="F30" s="109"/>
      <c r="G30" s="109"/>
      <c r="H30" s="109"/>
      <c r="N30" s="112">
        <v>467</v>
      </c>
      <c r="O30" s="8">
        <v>5</v>
      </c>
      <c r="P30" s="8">
        <v>7</v>
      </c>
      <c r="Q30" s="53">
        <v>7</v>
      </c>
      <c r="R30" s="55" t="s">
        <v>51</v>
      </c>
      <c r="S30" s="55" t="s">
        <v>51</v>
      </c>
      <c r="AY30" s="66">
        <v>6</v>
      </c>
      <c r="AZ30" s="12">
        <v>6</v>
      </c>
      <c r="BA30" s="8">
        <v>6</v>
      </c>
      <c r="BB30" s="66">
        <v>5</v>
      </c>
      <c r="BQ30" s="8" t="s">
        <v>133</v>
      </c>
      <c r="BR30" s="8">
        <v>7</v>
      </c>
      <c r="BS30" s="8">
        <v>4</v>
      </c>
      <c r="BT30" s="8"/>
      <c r="BV30" s="8">
        <v>8</v>
      </c>
      <c r="CD30" s="8"/>
      <c r="CE30" s="66"/>
      <c r="CO30" s="57">
        <v>8</v>
      </c>
      <c r="CP30" s="166">
        <v>6</v>
      </c>
      <c r="CQ30" s="167">
        <f t="shared" si="3"/>
        <v>2</v>
      </c>
      <c r="CR30" s="8">
        <v>2</v>
      </c>
      <c r="CS30" s="199"/>
      <c r="CU30" s="219" t="s">
        <v>249</v>
      </c>
      <c r="CV30" s="222">
        <f t="shared" si="4"/>
        <v>-1</v>
      </c>
      <c r="CW30" s="220">
        <v>6</v>
      </c>
      <c r="CX30" s="221">
        <v>7</v>
      </c>
      <c r="CY30" s="221">
        <v>6</v>
      </c>
      <c r="CZ30" s="223"/>
      <c r="DA30" s="221">
        <v>5</v>
      </c>
    </row>
    <row r="31" spans="1:105" ht="12.75">
      <c r="A31" s="109"/>
      <c r="B31" s="108"/>
      <c r="C31" s="109"/>
      <c r="D31" s="109"/>
      <c r="E31" s="66"/>
      <c r="F31" s="109"/>
      <c r="G31" s="109"/>
      <c r="H31" s="66"/>
      <c r="N31" s="45">
        <v>468</v>
      </c>
      <c r="O31" s="53">
        <v>5</v>
      </c>
      <c r="P31" s="8">
        <v>5</v>
      </c>
      <c r="Q31" s="8"/>
      <c r="R31" s="53">
        <v>5</v>
      </c>
      <c r="S31" s="53">
        <v>4</v>
      </c>
      <c r="T31" s="53">
        <v>7</v>
      </c>
      <c r="U31" s="53"/>
      <c r="AY31" s="12">
        <v>6</v>
      </c>
      <c r="AZ31" s="113">
        <v>6</v>
      </c>
      <c r="BA31" s="8">
        <v>7</v>
      </c>
      <c r="BB31" s="12">
        <v>5</v>
      </c>
      <c r="BQ31" s="8" t="s">
        <v>139</v>
      </c>
      <c r="BR31" s="8">
        <v>5</v>
      </c>
      <c r="BS31" s="8">
        <v>5</v>
      </c>
      <c r="BT31" s="8"/>
      <c r="BV31" s="8">
        <v>6</v>
      </c>
      <c r="CD31" s="8"/>
      <c r="CO31" s="8">
        <v>6</v>
      </c>
      <c r="CP31" s="8">
        <v>4</v>
      </c>
      <c r="CQ31" s="167">
        <f t="shared" si="3"/>
        <v>2</v>
      </c>
      <c r="CR31" s="8">
        <v>2</v>
      </c>
      <c r="CS31" s="199"/>
      <c r="CT31" s="8"/>
      <c r="CU31" s="219" t="s">
        <v>200</v>
      </c>
      <c r="CV31" s="222">
        <f t="shared" si="4"/>
        <v>-1</v>
      </c>
      <c r="CW31" s="220">
        <v>6</v>
      </c>
      <c r="CX31" s="220">
        <v>7</v>
      </c>
      <c r="CY31" s="220">
        <v>5</v>
      </c>
      <c r="CZ31" s="223"/>
      <c r="DA31" s="220">
        <v>5</v>
      </c>
    </row>
    <row r="32" spans="1:105" ht="12.75">
      <c r="A32" s="109"/>
      <c r="B32" s="108"/>
      <c r="C32" s="109"/>
      <c r="D32" s="66"/>
      <c r="E32" s="66"/>
      <c r="F32" s="109"/>
      <c r="G32" s="109"/>
      <c r="H32" s="109"/>
      <c r="N32" s="57">
        <v>469</v>
      </c>
      <c r="O32" s="57">
        <v>8</v>
      </c>
      <c r="P32" s="57"/>
      <c r="Q32" s="57"/>
      <c r="R32" s="57">
        <v>6</v>
      </c>
      <c r="S32" s="57">
        <v>6</v>
      </c>
      <c r="T32" s="57">
        <v>6</v>
      </c>
      <c r="U32" s="57"/>
      <c r="AY32" s="108">
        <v>7</v>
      </c>
      <c r="AZ32" s="109">
        <v>6</v>
      </c>
      <c r="BA32" s="8">
        <v>7</v>
      </c>
      <c r="BB32" s="108">
        <v>5</v>
      </c>
      <c r="BQ32" s="8" t="s">
        <v>145</v>
      </c>
      <c r="BR32" s="8" t="s">
        <v>430</v>
      </c>
      <c r="BS32" s="8">
        <v>7</v>
      </c>
      <c r="BT32" s="8"/>
      <c r="BV32" s="8">
        <v>8</v>
      </c>
      <c r="CD32" s="45"/>
      <c r="CO32" s="53">
        <v>8</v>
      </c>
      <c r="CP32" s="166">
        <v>6</v>
      </c>
      <c r="CQ32" s="167">
        <f t="shared" si="3"/>
        <v>2</v>
      </c>
      <c r="CR32" s="53">
        <v>2</v>
      </c>
      <c r="CS32" s="199"/>
      <c r="CU32" s="227">
        <v>441</v>
      </c>
      <c r="CV32" s="222">
        <f t="shared" si="4"/>
        <v>-1</v>
      </c>
      <c r="CW32" s="228">
        <v>6</v>
      </c>
      <c r="CX32" s="228">
        <v>7</v>
      </c>
      <c r="CY32" s="228"/>
      <c r="CZ32" s="228"/>
      <c r="DA32" s="228">
        <v>5</v>
      </c>
    </row>
    <row r="33" spans="1:105" ht="12.75">
      <c r="A33" s="109"/>
      <c r="B33" s="108"/>
      <c r="C33" s="109"/>
      <c r="D33" s="109"/>
      <c r="F33" s="109"/>
      <c r="G33" s="109"/>
      <c r="H33" s="109"/>
      <c r="N33" s="114">
        <v>470</v>
      </c>
      <c r="O33" s="113">
        <v>6</v>
      </c>
      <c r="P33" s="113">
        <v>6</v>
      </c>
      <c r="Q33" s="114">
        <v>6</v>
      </c>
      <c r="R33" s="114">
        <v>6</v>
      </c>
      <c r="S33" s="114">
        <v>5</v>
      </c>
      <c r="T33" s="114">
        <v>5</v>
      </c>
      <c r="U33" s="114"/>
      <c r="AY33" s="8">
        <v>6</v>
      </c>
      <c r="AZ33" s="8">
        <v>6</v>
      </c>
      <c r="BA33" s="119">
        <v>7</v>
      </c>
      <c r="BB33" s="53">
        <v>5</v>
      </c>
      <c r="BQ33" s="8" t="s">
        <v>146</v>
      </c>
      <c r="BR33" s="8" t="s">
        <v>431</v>
      </c>
      <c r="BS33" s="8">
        <v>6</v>
      </c>
      <c r="BT33" s="8"/>
      <c r="BV33" s="8">
        <v>7</v>
      </c>
      <c r="CO33" s="53">
        <v>6</v>
      </c>
      <c r="CP33" s="53">
        <v>4</v>
      </c>
      <c r="CQ33" s="167">
        <f t="shared" si="3"/>
        <v>2</v>
      </c>
      <c r="CR33" s="53">
        <v>2</v>
      </c>
      <c r="CS33" s="199"/>
      <c r="CT33" s="74"/>
      <c r="CU33" s="229">
        <v>456</v>
      </c>
      <c r="CV33" s="222">
        <f t="shared" si="4"/>
        <v>-1</v>
      </c>
      <c r="CW33" s="222">
        <v>6</v>
      </c>
      <c r="CX33" s="222">
        <v>7</v>
      </c>
      <c r="CY33" s="222">
        <v>6</v>
      </c>
      <c r="CZ33" s="222">
        <v>7</v>
      </c>
      <c r="DA33" s="230" t="s">
        <v>51</v>
      </c>
    </row>
    <row r="34" spans="1:105" ht="12.75">
      <c r="A34" s="109"/>
      <c r="B34" s="108"/>
      <c r="C34" s="109"/>
      <c r="D34" s="109"/>
      <c r="E34" s="66"/>
      <c r="F34" s="109"/>
      <c r="G34" s="109"/>
      <c r="H34" s="109"/>
      <c r="N34" s="112">
        <v>471</v>
      </c>
      <c r="O34" s="8">
        <v>4</v>
      </c>
      <c r="P34" s="8">
        <v>5</v>
      </c>
      <c r="Q34" s="53">
        <v>5</v>
      </c>
      <c r="R34" s="53">
        <v>5</v>
      </c>
      <c r="S34" s="53">
        <v>4</v>
      </c>
      <c r="T34" s="53">
        <v>5</v>
      </c>
      <c r="U34" s="53"/>
      <c r="AY34" s="8">
        <v>6</v>
      </c>
      <c r="AZ34" s="66">
        <v>6</v>
      </c>
      <c r="BA34" s="53">
        <v>7</v>
      </c>
      <c r="BB34" s="8">
        <v>6</v>
      </c>
      <c r="BQ34" s="8" t="s">
        <v>149</v>
      </c>
      <c r="BR34" s="8" t="s">
        <v>432</v>
      </c>
      <c r="BS34" s="8">
        <v>7</v>
      </c>
      <c r="BT34" s="8"/>
      <c r="BV34" s="8">
        <v>6</v>
      </c>
      <c r="CO34" s="8">
        <v>5</v>
      </c>
      <c r="CP34" s="8">
        <v>7</v>
      </c>
      <c r="CQ34" s="167">
        <f t="shared" si="3"/>
        <v>-2</v>
      </c>
      <c r="CR34" s="8">
        <v>2</v>
      </c>
      <c r="CS34" s="199"/>
      <c r="CT34" s="8"/>
      <c r="CU34" s="224">
        <v>472</v>
      </c>
      <c r="CV34" s="222">
        <f t="shared" si="4"/>
        <v>-1</v>
      </c>
      <c r="CW34" s="225">
        <v>6</v>
      </c>
      <c r="CX34" s="222">
        <v>7</v>
      </c>
      <c r="CY34" s="225">
        <v>7</v>
      </c>
      <c r="CZ34" s="225"/>
      <c r="DA34" s="225">
        <v>8</v>
      </c>
    </row>
    <row r="35" spans="1:105" ht="12.75">
      <c r="A35" s="109"/>
      <c r="B35" s="108"/>
      <c r="C35" s="109"/>
      <c r="D35" s="109"/>
      <c r="E35" s="66"/>
      <c r="F35" s="109"/>
      <c r="N35" s="112">
        <v>472</v>
      </c>
      <c r="O35" s="53">
        <v>6</v>
      </c>
      <c r="P35" s="8">
        <v>7</v>
      </c>
      <c r="Q35" s="53">
        <v>7</v>
      </c>
      <c r="R35" s="53"/>
      <c r="S35" s="53">
        <v>8</v>
      </c>
      <c r="T35" s="53">
        <v>7</v>
      </c>
      <c r="U35" s="53"/>
      <c r="AY35" s="53">
        <v>5</v>
      </c>
      <c r="AZ35" s="8">
        <v>6</v>
      </c>
      <c r="BA35" s="53">
        <v>7</v>
      </c>
      <c r="BB35" s="53">
        <v>6</v>
      </c>
      <c r="BQ35" s="180" t="s">
        <v>153</v>
      </c>
      <c r="BR35" s="180" t="s">
        <v>433</v>
      </c>
      <c r="BS35" s="180">
        <v>6</v>
      </c>
      <c r="BT35" s="180"/>
      <c r="BU35" s="183"/>
      <c r="BV35" s="180">
        <v>8</v>
      </c>
      <c r="CO35" s="53">
        <v>6</v>
      </c>
      <c r="CP35" s="53">
        <v>8</v>
      </c>
      <c r="CQ35" s="167">
        <f t="shared" si="3"/>
        <v>-2</v>
      </c>
      <c r="CR35" s="8">
        <v>2</v>
      </c>
      <c r="CS35" s="199"/>
      <c r="CT35" s="8"/>
      <c r="CU35" s="224">
        <v>476</v>
      </c>
      <c r="CV35" s="222">
        <f t="shared" si="4"/>
        <v>-1</v>
      </c>
      <c r="CW35" s="222">
        <v>6</v>
      </c>
      <c r="CX35" s="222">
        <v>7</v>
      </c>
      <c r="CY35" s="225">
        <v>7</v>
      </c>
      <c r="CZ35" s="225">
        <v>7</v>
      </c>
      <c r="DA35" s="225">
        <v>7</v>
      </c>
    </row>
    <row r="36" spans="14:105" ht="12.75">
      <c r="N36" s="112">
        <v>473</v>
      </c>
      <c r="O36" s="53">
        <v>5</v>
      </c>
      <c r="P36" s="8">
        <v>5</v>
      </c>
      <c r="Q36" s="53">
        <v>4</v>
      </c>
      <c r="R36" s="53">
        <v>4</v>
      </c>
      <c r="S36" s="53">
        <v>4</v>
      </c>
      <c r="T36" s="53">
        <v>7</v>
      </c>
      <c r="U36" s="53"/>
      <c r="AY36" s="114">
        <v>7</v>
      </c>
      <c r="AZ36" s="8">
        <v>6</v>
      </c>
      <c r="BA36" s="8">
        <v>7</v>
      </c>
      <c r="BB36" s="114">
        <v>6</v>
      </c>
      <c r="BE36" s="12"/>
      <c r="BQ36" s="180" t="s">
        <v>136</v>
      </c>
      <c r="BR36" s="180">
        <v>5</v>
      </c>
      <c r="BS36" s="181">
        <v>4</v>
      </c>
      <c r="BT36" s="180"/>
      <c r="BU36" s="183"/>
      <c r="BV36" s="180">
        <v>4</v>
      </c>
      <c r="CO36" s="53">
        <v>5</v>
      </c>
      <c r="CP36" s="53">
        <v>7</v>
      </c>
      <c r="CQ36" s="167">
        <f t="shared" si="3"/>
        <v>-2</v>
      </c>
      <c r="CR36" s="8">
        <v>2</v>
      </c>
      <c r="CS36" s="199"/>
      <c r="CT36" s="8"/>
      <c r="CU36" s="227">
        <v>475</v>
      </c>
      <c r="CV36" s="222">
        <f t="shared" si="4"/>
        <v>-1</v>
      </c>
      <c r="CW36" s="228">
        <v>5</v>
      </c>
      <c r="CX36" s="228">
        <v>6</v>
      </c>
      <c r="CY36" s="227">
        <v>5</v>
      </c>
      <c r="CZ36" s="227">
        <v>5</v>
      </c>
      <c r="DA36" s="231">
        <v>4</v>
      </c>
    </row>
    <row r="37" spans="14:106" ht="12.75">
      <c r="N37" s="112">
        <v>474</v>
      </c>
      <c r="O37" s="8">
        <v>4</v>
      </c>
      <c r="P37" s="8">
        <v>6</v>
      </c>
      <c r="Q37" s="53">
        <v>5</v>
      </c>
      <c r="R37" s="53">
        <v>6</v>
      </c>
      <c r="S37" s="53">
        <v>4</v>
      </c>
      <c r="T37" s="53">
        <v>7</v>
      </c>
      <c r="U37" s="53"/>
      <c r="AY37" s="8">
        <v>4</v>
      </c>
      <c r="AZ37" s="8">
        <v>6</v>
      </c>
      <c r="BA37" s="53">
        <v>7</v>
      </c>
      <c r="BB37" s="8">
        <v>6</v>
      </c>
      <c r="BQ37" s="45">
        <v>442</v>
      </c>
      <c r="BR37" s="8">
        <v>5</v>
      </c>
      <c r="BS37" s="8">
        <v>6</v>
      </c>
      <c r="BT37" s="8">
        <v>4</v>
      </c>
      <c r="BU37" s="8">
        <v>5</v>
      </c>
      <c r="BV37" s="8">
        <v>5</v>
      </c>
      <c r="BW37" s="8">
        <v>5</v>
      </c>
      <c r="BZ37" s="8">
        <v>6.5</v>
      </c>
      <c r="CA37" s="8">
        <v>7</v>
      </c>
      <c r="CB37" s="167">
        <f aca="true" t="shared" si="7" ref="CB37:CB59">BZ37-CA37</f>
        <v>-0.5</v>
      </c>
      <c r="CC37" s="8">
        <v>-0.5</v>
      </c>
      <c r="CO37" s="8">
        <v>6</v>
      </c>
      <c r="CP37" s="8">
        <v>8</v>
      </c>
      <c r="CQ37" s="167">
        <f t="shared" si="3"/>
        <v>-2</v>
      </c>
      <c r="CR37" s="8">
        <v>2</v>
      </c>
      <c r="CS37" s="199"/>
      <c r="CT37" s="8"/>
      <c r="CU37" s="229">
        <v>442</v>
      </c>
      <c r="CV37" s="222">
        <f t="shared" si="4"/>
        <v>-1</v>
      </c>
      <c r="CW37" s="222">
        <v>5</v>
      </c>
      <c r="CX37" s="222">
        <v>6</v>
      </c>
      <c r="CY37" s="222">
        <v>4</v>
      </c>
      <c r="CZ37" s="222">
        <v>5</v>
      </c>
      <c r="DA37" s="222">
        <v>5</v>
      </c>
      <c r="DB37" s="8"/>
    </row>
    <row r="38" spans="14:105" ht="12.75">
      <c r="N38" s="57">
        <v>475</v>
      </c>
      <c r="O38" s="12">
        <v>5</v>
      </c>
      <c r="P38" s="12">
        <v>6</v>
      </c>
      <c r="Q38" s="57">
        <v>5</v>
      </c>
      <c r="R38" s="57">
        <v>5</v>
      </c>
      <c r="S38" s="57">
        <v>5</v>
      </c>
      <c r="T38" s="57">
        <v>4</v>
      </c>
      <c r="U38" s="57"/>
      <c r="AY38" s="66">
        <v>7</v>
      </c>
      <c r="AZ38" s="8">
        <v>6</v>
      </c>
      <c r="BA38" s="53">
        <v>7</v>
      </c>
      <c r="BB38" s="119">
        <v>6</v>
      </c>
      <c r="BQ38" s="112">
        <v>444</v>
      </c>
      <c r="BR38" s="53">
        <v>5</v>
      </c>
      <c r="BS38" s="53">
        <v>7</v>
      </c>
      <c r="BT38" s="53">
        <v>7</v>
      </c>
      <c r="BU38" s="5"/>
      <c r="BZ38" s="66">
        <v>6</v>
      </c>
      <c r="CA38" s="66">
        <v>7</v>
      </c>
      <c r="CB38" s="167">
        <f t="shared" si="7"/>
        <v>-1</v>
      </c>
      <c r="CC38" s="8">
        <v>-1</v>
      </c>
      <c r="CO38" s="8">
        <v>5</v>
      </c>
      <c r="CP38" s="8">
        <v>7</v>
      </c>
      <c r="CQ38" s="167">
        <f t="shared" si="3"/>
        <v>-2</v>
      </c>
      <c r="CR38" s="53">
        <v>2</v>
      </c>
      <c r="CS38" s="199"/>
      <c r="CT38" s="8"/>
      <c r="CU38" s="224">
        <v>446</v>
      </c>
      <c r="CV38" s="222">
        <f t="shared" si="4"/>
        <v>-1</v>
      </c>
      <c r="CW38" s="225">
        <v>5</v>
      </c>
      <c r="CX38" s="222">
        <v>6</v>
      </c>
      <c r="CY38" s="222"/>
      <c r="CZ38" s="222"/>
      <c r="DA38" s="225">
        <v>5</v>
      </c>
    </row>
    <row r="39" spans="14:106" ht="12.75">
      <c r="N39" s="112">
        <v>476</v>
      </c>
      <c r="O39" s="8">
        <v>6</v>
      </c>
      <c r="P39" s="8">
        <v>7</v>
      </c>
      <c r="Q39" s="53">
        <v>7</v>
      </c>
      <c r="R39" s="53">
        <v>7</v>
      </c>
      <c r="S39" s="53">
        <v>7</v>
      </c>
      <c r="T39" s="53">
        <v>7</v>
      </c>
      <c r="U39" s="53"/>
      <c r="AY39" s="8">
        <v>7</v>
      </c>
      <c r="AZ39" s="8">
        <v>6</v>
      </c>
      <c r="BA39" s="53">
        <v>7</v>
      </c>
      <c r="BB39" s="53">
        <v>6</v>
      </c>
      <c r="BQ39" s="112">
        <v>445</v>
      </c>
      <c r="BR39" s="8">
        <v>7</v>
      </c>
      <c r="BS39" s="53">
        <v>4</v>
      </c>
      <c r="BT39" s="53">
        <v>7</v>
      </c>
      <c r="BU39" s="8">
        <v>7</v>
      </c>
      <c r="BV39" s="8">
        <v>7</v>
      </c>
      <c r="BW39" s="8">
        <v>6</v>
      </c>
      <c r="BZ39" s="12">
        <v>6</v>
      </c>
      <c r="CA39" s="12">
        <v>7</v>
      </c>
      <c r="CB39" s="167">
        <f t="shared" si="7"/>
        <v>-1</v>
      </c>
      <c r="CC39" s="8">
        <v>-1</v>
      </c>
      <c r="CO39" s="8">
        <v>4</v>
      </c>
      <c r="CP39" s="8">
        <v>6</v>
      </c>
      <c r="CQ39" s="167">
        <f t="shared" si="3"/>
        <v>-2</v>
      </c>
      <c r="CR39" s="53">
        <v>2</v>
      </c>
      <c r="CS39" s="23">
        <f>13/63</f>
        <v>0.20634920634920634</v>
      </c>
      <c r="CT39" s="8"/>
      <c r="CU39" s="229">
        <v>450</v>
      </c>
      <c r="CV39" s="222">
        <f aca="true" t="shared" si="8" ref="CV39:CV65">CW39-CX39</f>
        <v>-1</v>
      </c>
      <c r="CW39" s="222">
        <v>4</v>
      </c>
      <c r="CX39" s="222">
        <v>5</v>
      </c>
      <c r="CY39" s="222">
        <v>5</v>
      </c>
      <c r="CZ39" s="222">
        <v>5</v>
      </c>
      <c r="DA39" s="222">
        <v>4</v>
      </c>
      <c r="DB39" s="8"/>
    </row>
    <row r="40" spans="14:106" ht="12.75">
      <c r="N40" s="112">
        <v>477</v>
      </c>
      <c r="O40" s="8">
        <v>7</v>
      </c>
      <c r="P40" s="8">
        <v>8</v>
      </c>
      <c r="Q40" s="8">
        <v>6</v>
      </c>
      <c r="R40" s="8">
        <v>6</v>
      </c>
      <c r="S40" s="53">
        <v>7</v>
      </c>
      <c r="T40" s="53">
        <v>8</v>
      </c>
      <c r="U40" s="53"/>
      <c r="AY40" s="53">
        <v>6</v>
      </c>
      <c r="AZ40" s="109">
        <v>6</v>
      </c>
      <c r="BA40" s="12">
        <v>7</v>
      </c>
      <c r="BB40" s="53">
        <v>6</v>
      </c>
      <c r="BQ40" s="112">
        <v>446</v>
      </c>
      <c r="BR40" s="53">
        <v>5</v>
      </c>
      <c r="BS40" s="8">
        <v>6</v>
      </c>
      <c r="BT40" s="8"/>
      <c r="BU40" s="8"/>
      <c r="BV40" s="53">
        <v>5</v>
      </c>
      <c r="BW40" s="53">
        <v>6</v>
      </c>
      <c r="BZ40" s="66">
        <v>7</v>
      </c>
      <c r="CA40" s="119">
        <v>8</v>
      </c>
      <c r="CB40" s="167">
        <f t="shared" si="7"/>
        <v>-1</v>
      </c>
      <c r="CC40" s="8">
        <v>-1</v>
      </c>
      <c r="CO40" s="12">
        <v>8</v>
      </c>
      <c r="CP40" s="12">
        <v>5</v>
      </c>
      <c r="CQ40" s="167">
        <f t="shared" si="3"/>
        <v>3</v>
      </c>
      <c r="CR40" s="8">
        <v>3</v>
      </c>
      <c r="CS40" s="199"/>
      <c r="CT40" s="8"/>
      <c r="CU40" s="224">
        <v>471</v>
      </c>
      <c r="CV40" s="222">
        <f t="shared" si="8"/>
        <v>-1</v>
      </c>
      <c r="CW40" s="222">
        <v>4</v>
      </c>
      <c r="CX40" s="222">
        <v>5</v>
      </c>
      <c r="CY40" s="225">
        <v>5</v>
      </c>
      <c r="CZ40" s="225">
        <v>5</v>
      </c>
      <c r="DA40" s="225">
        <v>4</v>
      </c>
      <c r="DB40" s="53"/>
    </row>
    <row r="41" spans="51:105" ht="12.75">
      <c r="AY41" s="8">
        <v>5</v>
      </c>
      <c r="AZ41" s="8">
        <v>6</v>
      </c>
      <c r="BA41" s="8">
        <v>8</v>
      </c>
      <c r="BB41" s="8">
        <v>6</v>
      </c>
      <c r="BQ41" s="45">
        <v>447</v>
      </c>
      <c r="BR41" s="8">
        <v>8</v>
      </c>
      <c r="BS41" s="8">
        <v>7</v>
      </c>
      <c r="BT41" s="8">
        <v>8</v>
      </c>
      <c r="BU41" s="5"/>
      <c r="BZ41" s="66">
        <v>6</v>
      </c>
      <c r="CA41" s="119">
        <v>7</v>
      </c>
      <c r="CB41" s="167">
        <f t="shared" si="7"/>
        <v>-1</v>
      </c>
      <c r="CC41" s="8">
        <v>-1</v>
      </c>
      <c r="CO41" s="8">
        <v>7</v>
      </c>
      <c r="CP41" s="8">
        <v>4</v>
      </c>
      <c r="CQ41" s="167">
        <f t="shared" si="3"/>
        <v>3</v>
      </c>
      <c r="CR41" s="8">
        <v>3</v>
      </c>
      <c r="CS41" s="199"/>
      <c r="CT41" s="8"/>
      <c r="CU41" s="232" t="s">
        <v>255</v>
      </c>
      <c r="CV41" s="222">
        <f t="shared" si="8"/>
        <v>-2</v>
      </c>
      <c r="CW41" s="225">
        <v>6</v>
      </c>
      <c r="CX41" s="225">
        <v>8</v>
      </c>
      <c r="CY41" s="225">
        <v>5</v>
      </c>
      <c r="CZ41" s="223"/>
      <c r="DA41" s="225">
        <v>7</v>
      </c>
    </row>
    <row r="42" spans="51:106" ht="12.75">
      <c r="AY42" s="66">
        <v>8</v>
      </c>
      <c r="AZ42" s="66">
        <v>7</v>
      </c>
      <c r="BA42" s="8">
        <v>8</v>
      </c>
      <c r="BB42" s="66">
        <v>6</v>
      </c>
      <c r="BQ42" s="45">
        <v>450</v>
      </c>
      <c r="BR42" s="8">
        <v>4</v>
      </c>
      <c r="BS42" s="8">
        <v>5</v>
      </c>
      <c r="BT42" s="8">
        <v>5</v>
      </c>
      <c r="BU42" s="8">
        <v>5</v>
      </c>
      <c r="BV42" s="8">
        <v>4</v>
      </c>
      <c r="BW42" s="8">
        <v>4</v>
      </c>
      <c r="BZ42" s="12">
        <v>5</v>
      </c>
      <c r="CA42" s="12">
        <v>6</v>
      </c>
      <c r="CB42" s="167">
        <f t="shared" si="7"/>
        <v>-1</v>
      </c>
      <c r="CC42" s="8">
        <v>-1</v>
      </c>
      <c r="CO42" s="8">
        <v>7</v>
      </c>
      <c r="CP42" s="53">
        <v>4</v>
      </c>
      <c r="CQ42" s="167">
        <f t="shared" si="3"/>
        <v>3</v>
      </c>
      <c r="CR42" s="8">
        <v>3</v>
      </c>
      <c r="CS42" s="199"/>
      <c r="CT42" s="8"/>
      <c r="CU42" s="224">
        <v>461</v>
      </c>
      <c r="CV42" s="222">
        <f t="shared" si="8"/>
        <v>-2</v>
      </c>
      <c r="CW42" s="222">
        <v>6</v>
      </c>
      <c r="CX42" s="222">
        <v>8</v>
      </c>
      <c r="CY42" s="222"/>
      <c r="CZ42" s="222"/>
      <c r="DA42" s="225">
        <v>5</v>
      </c>
      <c r="DB42" s="8"/>
    </row>
    <row r="43" spans="51:106" ht="13.5" thickBot="1">
      <c r="AY43" s="8">
        <v>5.5</v>
      </c>
      <c r="AZ43" s="119">
        <v>7</v>
      </c>
      <c r="BA43" s="141">
        <v>3</v>
      </c>
      <c r="BB43" s="8">
        <v>6</v>
      </c>
      <c r="BQ43" s="45">
        <v>451</v>
      </c>
      <c r="BR43" s="8">
        <v>6</v>
      </c>
      <c r="BS43" s="8">
        <v>4</v>
      </c>
      <c r="BT43" s="8">
        <v>4</v>
      </c>
      <c r="BU43" s="8">
        <v>3</v>
      </c>
      <c r="BV43" s="8">
        <v>5</v>
      </c>
      <c r="BW43" s="8">
        <v>4</v>
      </c>
      <c r="BZ43" s="8">
        <v>5</v>
      </c>
      <c r="CA43" s="8">
        <v>6</v>
      </c>
      <c r="CB43" s="167">
        <f t="shared" si="7"/>
        <v>-1</v>
      </c>
      <c r="CC43" s="8">
        <v>-1</v>
      </c>
      <c r="CO43" s="8">
        <v>4</v>
      </c>
      <c r="CP43" s="8">
        <v>7</v>
      </c>
      <c r="CQ43" s="167">
        <f t="shared" si="3"/>
        <v>-3</v>
      </c>
      <c r="CR43" s="8">
        <v>3</v>
      </c>
      <c r="CS43" s="199"/>
      <c r="CT43" s="8"/>
      <c r="CU43" s="232" t="s">
        <v>205</v>
      </c>
      <c r="CV43" s="222">
        <f t="shared" si="8"/>
        <v>-2</v>
      </c>
      <c r="CW43" s="222">
        <v>5</v>
      </c>
      <c r="CX43" s="222">
        <v>7</v>
      </c>
      <c r="CY43" s="222">
        <v>5</v>
      </c>
      <c r="CZ43" s="223"/>
      <c r="DA43" s="222">
        <v>7</v>
      </c>
      <c r="DB43" s="8"/>
    </row>
    <row r="44" spans="7:106" ht="12.75">
      <c r="G44" s="108"/>
      <c r="H44" s="108"/>
      <c r="I44" s="108"/>
      <c r="J44" s="108"/>
      <c r="K44" s="108"/>
      <c r="L44" s="108"/>
      <c r="M44" s="108"/>
      <c r="N44" s="108"/>
      <c r="AO44" s="137" t="s">
        <v>471</v>
      </c>
      <c r="AP44" s="275" t="s">
        <v>47</v>
      </c>
      <c r="AQ44" s="276" t="s">
        <v>55</v>
      </c>
      <c r="AR44" s="277" t="s">
        <v>64</v>
      </c>
      <c r="AS44" s="277" t="s">
        <v>447</v>
      </c>
      <c r="AT44" s="277" t="s">
        <v>467</v>
      </c>
      <c r="AU44" s="274"/>
      <c r="AV44" s="274"/>
      <c r="AW44" s="274"/>
      <c r="AX44" s="274"/>
      <c r="AY44" s="57">
        <v>8</v>
      </c>
      <c r="AZ44" s="12">
        <v>7</v>
      </c>
      <c r="BA44" s="142">
        <v>4</v>
      </c>
      <c r="BB44" s="57">
        <v>6</v>
      </c>
      <c r="BQ44" s="45">
        <v>452</v>
      </c>
      <c r="BR44" s="8">
        <v>6</v>
      </c>
      <c r="BS44" s="8"/>
      <c r="BT44" s="8">
        <v>4</v>
      </c>
      <c r="BU44" s="8">
        <v>6</v>
      </c>
      <c r="BV44" s="8">
        <v>4</v>
      </c>
      <c r="BW44" s="8">
        <v>6</v>
      </c>
      <c r="BZ44" s="53">
        <v>5</v>
      </c>
      <c r="CA44" s="8">
        <v>6</v>
      </c>
      <c r="CB44" s="167">
        <f t="shared" si="7"/>
        <v>-1</v>
      </c>
      <c r="CC44" s="8">
        <v>-1</v>
      </c>
      <c r="CO44" s="12">
        <v>7</v>
      </c>
      <c r="CP44" s="12">
        <v>3</v>
      </c>
      <c r="CQ44" s="167">
        <f t="shared" si="3"/>
        <v>4</v>
      </c>
      <c r="CR44" s="8">
        <v>4</v>
      </c>
      <c r="CS44" s="199"/>
      <c r="CT44" s="8"/>
      <c r="CU44" s="224">
        <v>444</v>
      </c>
      <c r="CV44" s="222">
        <f t="shared" si="8"/>
        <v>-2</v>
      </c>
      <c r="CW44" s="225">
        <v>5</v>
      </c>
      <c r="CX44" s="225">
        <v>7</v>
      </c>
      <c r="CY44" s="225">
        <v>7</v>
      </c>
      <c r="CZ44" s="233"/>
      <c r="DA44" s="223"/>
      <c r="DB44" s="8"/>
    </row>
    <row r="45" spans="1:106" ht="12.75">
      <c r="A45" s="108"/>
      <c r="B45" s="107"/>
      <c r="C45" s="108"/>
      <c r="D45" s="108"/>
      <c r="E45" s="108"/>
      <c r="F45" s="108"/>
      <c r="G45" s="109"/>
      <c r="H45" s="109"/>
      <c r="I45" s="109"/>
      <c r="J45" s="109"/>
      <c r="K45" s="109"/>
      <c r="L45" s="109"/>
      <c r="M45" s="109"/>
      <c r="N45" s="109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8">
        <v>5</v>
      </c>
      <c r="AZ45" s="108">
        <v>7</v>
      </c>
      <c r="BA45" s="146">
        <v>4</v>
      </c>
      <c r="BB45" s="8">
        <v>7</v>
      </c>
      <c r="BQ45" s="45">
        <v>453</v>
      </c>
      <c r="BR45" s="8">
        <v>3</v>
      </c>
      <c r="BS45" s="8">
        <v>8</v>
      </c>
      <c r="BT45" s="8">
        <v>8</v>
      </c>
      <c r="BU45" s="9"/>
      <c r="BV45" s="9"/>
      <c r="BW45" s="9"/>
      <c r="BZ45" s="8">
        <v>4</v>
      </c>
      <c r="CA45" s="8">
        <v>5</v>
      </c>
      <c r="CB45" s="167">
        <f t="shared" si="7"/>
        <v>-1</v>
      </c>
      <c r="CC45" s="8">
        <v>-1</v>
      </c>
      <c r="CD45" s="8"/>
      <c r="CO45" s="12">
        <v>8</v>
      </c>
      <c r="CP45" s="12">
        <v>4</v>
      </c>
      <c r="CQ45" s="167">
        <f t="shared" si="3"/>
        <v>4</v>
      </c>
      <c r="CR45" s="8">
        <v>4</v>
      </c>
      <c r="CS45" s="199"/>
      <c r="CT45" s="8"/>
      <c r="CU45" s="224">
        <v>467</v>
      </c>
      <c r="CV45" s="222">
        <f t="shared" si="8"/>
        <v>-2</v>
      </c>
      <c r="CW45" s="222">
        <v>5</v>
      </c>
      <c r="CX45" s="222">
        <v>7</v>
      </c>
      <c r="CY45" s="225">
        <v>7</v>
      </c>
      <c r="CZ45" s="234" t="s">
        <v>51</v>
      </c>
      <c r="DA45" s="234" t="s">
        <v>51</v>
      </c>
      <c r="DB45" s="9"/>
    </row>
    <row r="46" spans="1:106" ht="12.75">
      <c r="A46" s="109"/>
      <c r="B46" s="107"/>
      <c r="C46" s="109"/>
      <c r="D46" s="109"/>
      <c r="E46" s="109"/>
      <c r="F46" s="109"/>
      <c r="G46" s="66"/>
      <c r="H46" s="109"/>
      <c r="I46" s="109"/>
      <c r="J46" s="109"/>
      <c r="K46" s="66"/>
      <c r="L46" s="109"/>
      <c r="M46" s="109"/>
      <c r="N46" s="109"/>
      <c r="AO46" s="135" t="s">
        <v>449</v>
      </c>
      <c r="AP46" s="138">
        <v>6.473684210526316</v>
      </c>
      <c r="AQ46" s="138">
        <v>6.2631578947368425</v>
      </c>
      <c r="AR46" s="138">
        <v>5.642857142857143</v>
      </c>
      <c r="AS46" s="138">
        <v>5.142857142857143</v>
      </c>
      <c r="AT46" s="138">
        <v>4.722222222222222</v>
      </c>
      <c r="AU46" s="135"/>
      <c r="AV46" s="135"/>
      <c r="AW46" s="135"/>
      <c r="AX46" s="135"/>
      <c r="AY46" s="53">
        <v>6</v>
      </c>
      <c r="AZ46" s="113">
        <v>7</v>
      </c>
      <c r="BA46" s="141">
        <v>5</v>
      </c>
      <c r="BB46" s="53">
        <v>7</v>
      </c>
      <c r="BQ46" s="45">
        <v>455</v>
      </c>
      <c r="BR46" s="8">
        <v>4</v>
      </c>
      <c r="BS46" s="8">
        <v>7</v>
      </c>
      <c r="BT46" s="8">
        <v>7</v>
      </c>
      <c r="BU46" s="8">
        <v>6</v>
      </c>
      <c r="BV46" s="8">
        <v>6</v>
      </c>
      <c r="BW46" s="8">
        <v>6</v>
      </c>
      <c r="BZ46" s="8">
        <v>6</v>
      </c>
      <c r="CA46" s="8">
        <v>7</v>
      </c>
      <c r="CB46" s="167">
        <f t="shared" si="7"/>
        <v>-1</v>
      </c>
      <c r="CC46" s="8">
        <v>-1</v>
      </c>
      <c r="CD46" s="8"/>
      <c r="CO46" s="8">
        <v>3</v>
      </c>
      <c r="CP46" s="8">
        <v>8</v>
      </c>
      <c r="CQ46" s="167">
        <f t="shared" si="3"/>
        <v>-5</v>
      </c>
      <c r="CR46" s="8">
        <v>5</v>
      </c>
      <c r="CS46" s="23">
        <f>7/63</f>
        <v>0.1111111111111111</v>
      </c>
      <c r="CT46" s="8"/>
      <c r="CU46" s="224">
        <v>474</v>
      </c>
      <c r="CV46" s="222">
        <f t="shared" si="8"/>
        <v>-2</v>
      </c>
      <c r="CW46" s="222">
        <v>4</v>
      </c>
      <c r="CX46" s="222">
        <v>6</v>
      </c>
      <c r="CY46" s="225">
        <v>5</v>
      </c>
      <c r="CZ46" s="225">
        <v>6</v>
      </c>
      <c r="DA46" s="235">
        <v>6</v>
      </c>
      <c r="DB46" s="8"/>
    </row>
    <row r="47" spans="1:106" ht="12.75">
      <c r="A47" s="66"/>
      <c r="B47" s="63"/>
      <c r="C47" s="66"/>
      <c r="D47" s="109"/>
      <c r="E47" s="109"/>
      <c r="F47" s="109"/>
      <c r="G47" s="66"/>
      <c r="I47" s="66"/>
      <c r="J47" s="66"/>
      <c r="K47" s="66"/>
      <c r="M47" s="66"/>
      <c r="N47" s="66"/>
      <c r="AO47" s="135" t="s">
        <v>450</v>
      </c>
      <c r="AP47" s="138">
        <v>0.2212196528582189</v>
      </c>
      <c r="AQ47" s="138">
        <v>0.23990867247679576</v>
      </c>
      <c r="AR47" s="138">
        <v>0.22500654098289316</v>
      </c>
      <c r="AS47" s="138">
        <v>0.2608202654786507</v>
      </c>
      <c r="AT47" s="138">
        <v>0.19479426981472173</v>
      </c>
      <c r="AU47" s="135"/>
      <c r="AV47" s="135"/>
      <c r="AW47" s="135"/>
      <c r="AX47" s="135"/>
      <c r="AY47" s="8">
        <v>7</v>
      </c>
      <c r="AZ47" s="8">
        <v>7</v>
      </c>
      <c r="BA47" s="144">
        <v>5</v>
      </c>
      <c r="BB47" s="53">
        <v>7</v>
      </c>
      <c r="BQ47" s="45">
        <v>456</v>
      </c>
      <c r="BR47" s="8">
        <v>6</v>
      </c>
      <c r="BS47" s="8">
        <v>7</v>
      </c>
      <c r="BT47" s="8">
        <v>6</v>
      </c>
      <c r="BU47" s="8">
        <v>7</v>
      </c>
      <c r="BV47" s="9" t="s">
        <v>51</v>
      </c>
      <c r="BW47" s="9" t="s">
        <v>51</v>
      </c>
      <c r="BZ47" s="8">
        <v>4</v>
      </c>
      <c r="CA47" s="8">
        <v>5</v>
      </c>
      <c r="CB47" s="167">
        <f t="shared" si="7"/>
        <v>-1</v>
      </c>
      <c r="CC47" s="53">
        <v>-1</v>
      </c>
      <c r="CD47" s="8"/>
      <c r="CS47" s="198">
        <f>SUM(CS26:CS46)</f>
        <v>0.7142857142857142</v>
      </c>
      <c r="CU47" s="229">
        <v>455</v>
      </c>
      <c r="CV47" s="222">
        <f t="shared" si="8"/>
        <v>-3</v>
      </c>
      <c r="CW47" s="222">
        <v>4</v>
      </c>
      <c r="CX47" s="222">
        <v>7</v>
      </c>
      <c r="CY47" s="222">
        <v>7</v>
      </c>
      <c r="CZ47" s="222">
        <v>6</v>
      </c>
      <c r="DA47" s="222">
        <v>6</v>
      </c>
      <c r="DB47" s="9"/>
    </row>
    <row r="48" spans="1:105" ht="12.75">
      <c r="A48" s="66"/>
      <c r="B48" s="22"/>
      <c r="C48" s="66"/>
      <c r="E48" s="66"/>
      <c r="F48" s="66"/>
      <c r="G48" s="109"/>
      <c r="H48" s="109"/>
      <c r="I48" s="109"/>
      <c r="J48" s="109"/>
      <c r="K48" s="109"/>
      <c r="L48" s="109"/>
      <c r="M48" s="109"/>
      <c r="N48" s="109"/>
      <c r="AO48" s="135" t="s">
        <v>451</v>
      </c>
      <c r="AP48" s="138">
        <v>7</v>
      </c>
      <c r="AQ48" s="138">
        <v>6</v>
      </c>
      <c r="AR48" s="138">
        <v>6</v>
      </c>
      <c r="AS48" s="138">
        <v>5</v>
      </c>
      <c r="AT48" s="138">
        <v>5</v>
      </c>
      <c r="AU48" s="135"/>
      <c r="AV48" s="135"/>
      <c r="AW48" s="135"/>
      <c r="AX48" s="135"/>
      <c r="AY48" s="8">
        <v>7</v>
      </c>
      <c r="AZ48" s="66">
        <v>7</v>
      </c>
      <c r="BA48" s="141">
        <v>5</v>
      </c>
      <c r="BB48" s="8">
        <v>7</v>
      </c>
      <c r="BQ48" s="112">
        <v>460</v>
      </c>
      <c r="BR48" s="8">
        <v>7</v>
      </c>
      <c r="BS48" s="8">
        <v>6</v>
      </c>
      <c r="BT48" s="53" t="s">
        <v>51</v>
      </c>
      <c r="BU48" s="53"/>
      <c r="BV48" s="53">
        <v>6</v>
      </c>
      <c r="BZ48" s="53">
        <v>6</v>
      </c>
      <c r="CA48" s="8">
        <v>7</v>
      </c>
      <c r="CB48" s="167">
        <f t="shared" si="7"/>
        <v>-1</v>
      </c>
      <c r="CC48" s="53">
        <v>-1</v>
      </c>
      <c r="CD48" s="9"/>
      <c r="CE48" s="8"/>
      <c r="CU48" s="229">
        <v>453</v>
      </c>
      <c r="CV48" s="222">
        <f t="shared" si="8"/>
        <v>-5</v>
      </c>
      <c r="CW48" s="222">
        <v>3</v>
      </c>
      <c r="CX48" s="222">
        <v>8</v>
      </c>
      <c r="CY48" s="222">
        <v>8</v>
      </c>
      <c r="CZ48" s="230"/>
      <c r="DA48" s="230"/>
    </row>
    <row r="49" spans="1:106" ht="12.75">
      <c r="A49" s="109"/>
      <c r="B49" s="107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AO49" s="135" t="s">
        <v>452</v>
      </c>
      <c r="AP49" s="138">
        <v>7</v>
      </c>
      <c r="AQ49" s="138">
        <v>6</v>
      </c>
      <c r="AR49" s="138">
        <v>6</v>
      </c>
      <c r="AS49" s="138">
        <v>5</v>
      </c>
      <c r="AT49" s="138">
        <v>5</v>
      </c>
      <c r="AU49" s="135"/>
      <c r="AV49" s="135"/>
      <c r="AW49" s="135"/>
      <c r="AX49" s="135"/>
      <c r="AY49" s="8">
        <v>6</v>
      </c>
      <c r="AZ49" s="8">
        <v>7</v>
      </c>
      <c r="BA49" s="142">
        <v>5</v>
      </c>
      <c r="BB49" s="53">
        <v>7</v>
      </c>
      <c r="BQ49" s="112">
        <v>461</v>
      </c>
      <c r="BR49" s="8">
        <v>6</v>
      </c>
      <c r="BS49" s="8">
        <v>8</v>
      </c>
      <c r="BT49" s="8"/>
      <c r="BU49" s="8"/>
      <c r="BV49" s="53">
        <v>5</v>
      </c>
      <c r="BW49" s="55"/>
      <c r="BZ49" s="8">
        <v>6</v>
      </c>
      <c r="CA49" s="8">
        <v>7</v>
      </c>
      <c r="CB49" s="167">
        <f t="shared" si="7"/>
        <v>-1</v>
      </c>
      <c r="CC49" s="53">
        <v>-1</v>
      </c>
      <c r="CD49" s="8"/>
      <c r="CE49" s="8"/>
      <c r="CU49" s="12">
        <v>443</v>
      </c>
      <c r="CV49" s="8">
        <f t="shared" si="8"/>
        <v>0</v>
      </c>
      <c r="CW49" s="12">
        <v>8</v>
      </c>
      <c r="CX49" s="12">
        <v>8</v>
      </c>
      <c r="CY49" s="12">
        <v>7</v>
      </c>
      <c r="CZ49" s="176">
        <v>7</v>
      </c>
      <c r="DA49" s="142">
        <v>5</v>
      </c>
      <c r="DB49" s="55"/>
    </row>
    <row r="50" spans="1:106" ht="12.75">
      <c r="A50" s="109"/>
      <c r="B50" s="107"/>
      <c r="C50" s="109"/>
      <c r="D50" s="109"/>
      <c r="E50" s="109"/>
      <c r="F50" s="109"/>
      <c r="G50" s="66"/>
      <c r="H50" s="109"/>
      <c r="I50" s="109"/>
      <c r="J50" s="109"/>
      <c r="K50" s="66"/>
      <c r="L50" s="109"/>
      <c r="M50" s="109"/>
      <c r="N50" s="109"/>
      <c r="AO50" s="135" t="s">
        <v>453</v>
      </c>
      <c r="AP50" s="138">
        <v>0.964274111134125</v>
      </c>
      <c r="AQ50" s="138">
        <v>1.0457376590053507</v>
      </c>
      <c r="AR50" s="138">
        <v>0.8418973861410958</v>
      </c>
      <c r="AS50" s="138">
        <v>0.6900655593423547</v>
      </c>
      <c r="AT50" s="138">
        <v>0.8264420947336304</v>
      </c>
      <c r="AU50" s="135"/>
      <c r="AV50" s="135"/>
      <c r="AW50" s="135"/>
      <c r="AX50" s="135"/>
      <c r="AY50" s="8">
        <v>6</v>
      </c>
      <c r="AZ50" s="8">
        <v>7</v>
      </c>
      <c r="BA50" s="144">
        <v>5</v>
      </c>
      <c r="BB50" s="8">
        <v>7</v>
      </c>
      <c r="BQ50" s="112">
        <v>463</v>
      </c>
      <c r="BR50" s="53">
        <v>8</v>
      </c>
      <c r="BS50" s="53"/>
      <c r="BT50" s="53"/>
      <c r="BU50" s="53">
        <v>5</v>
      </c>
      <c r="BV50" s="53">
        <v>7</v>
      </c>
      <c r="BW50" s="53">
        <v>6</v>
      </c>
      <c r="BZ50" s="8">
        <v>7</v>
      </c>
      <c r="CA50" s="8">
        <v>8</v>
      </c>
      <c r="CB50" s="167">
        <f t="shared" si="7"/>
        <v>-1</v>
      </c>
      <c r="CC50" s="8">
        <v>-1</v>
      </c>
      <c r="CD50" s="9"/>
      <c r="CE50" s="8"/>
      <c r="CU50" s="8" t="s">
        <v>145</v>
      </c>
      <c r="CV50" s="8">
        <f t="shared" si="8"/>
        <v>0</v>
      </c>
      <c r="CW50" s="141">
        <v>7</v>
      </c>
      <c r="CX50" s="8">
        <v>7</v>
      </c>
      <c r="CY50" s="8"/>
      <c r="DA50" s="8">
        <v>8</v>
      </c>
      <c r="DB50" s="53"/>
    </row>
    <row r="51" spans="1:106" ht="12.75">
      <c r="A51" s="66"/>
      <c r="B51" s="63"/>
      <c r="C51" s="66"/>
      <c r="D51" s="109"/>
      <c r="E51" s="109"/>
      <c r="F51" s="109"/>
      <c r="AO51" s="135" t="s">
        <v>454</v>
      </c>
      <c r="AP51" s="138">
        <v>0.9298245614035068</v>
      </c>
      <c r="AQ51" s="138">
        <v>1.093567251461991</v>
      </c>
      <c r="AR51" s="138">
        <v>0.7087912087912094</v>
      </c>
      <c r="AS51" s="138">
        <v>0.4761904761904769</v>
      </c>
      <c r="AT51" s="138">
        <v>0.6830065359477109</v>
      </c>
      <c r="AU51" s="135"/>
      <c r="AV51" s="135"/>
      <c r="AW51" s="135"/>
      <c r="AX51" s="135"/>
      <c r="AY51" s="8">
        <v>7</v>
      </c>
      <c r="AZ51" s="8">
        <v>7</v>
      </c>
      <c r="BA51" s="142">
        <v>5</v>
      </c>
      <c r="BB51" s="8">
        <v>7</v>
      </c>
      <c r="BQ51" s="112">
        <v>464</v>
      </c>
      <c r="BR51" s="53">
        <v>6</v>
      </c>
      <c r="BS51" s="53">
        <v>4</v>
      </c>
      <c r="BT51" s="53"/>
      <c r="BU51" s="53"/>
      <c r="BV51" s="53">
        <v>6</v>
      </c>
      <c r="BW51" s="53">
        <v>4</v>
      </c>
      <c r="BZ51" s="8">
        <v>5.5</v>
      </c>
      <c r="CA51" s="8">
        <v>7</v>
      </c>
      <c r="CB51" s="167">
        <f t="shared" si="7"/>
        <v>-1.5</v>
      </c>
      <c r="CC51" s="8">
        <v>-1.5</v>
      </c>
      <c r="CD51" s="53"/>
      <c r="CE51" s="9"/>
      <c r="CU51" s="113">
        <v>462</v>
      </c>
      <c r="CV51" s="8">
        <f t="shared" si="8"/>
        <v>0</v>
      </c>
      <c r="CW51" s="114">
        <v>7</v>
      </c>
      <c r="CX51" s="113">
        <v>7</v>
      </c>
      <c r="CY51" s="114">
        <v>6</v>
      </c>
      <c r="CZ51" s="114">
        <v>5</v>
      </c>
      <c r="DA51" s="114">
        <v>6</v>
      </c>
      <c r="DB51" s="53"/>
    </row>
    <row r="52" spans="41:106" ht="12.75">
      <c r="AO52" s="135" t="s">
        <v>455</v>
      </c>
      <c r="AP52" s="138">
        <v>1.2724226750151817</v>
      </c>
      <c r="AQ52" s="138">
        <v>-0.07709012856765574</v>
      </c>
      <c r="AR52" s="138">
        <v>-0.1819492928200317</v>
      </c>
      <c r="AS52" s="138">
        <v>0.33600000000000296</v>
      </c>
      <c r="AT52" s="138">
        <v>-0.29282296650717576</v>
      </c>
      <c r="AU52" s="135"/>
      <c r="AV52" s="135"/>
      <c r="AW52" s="135"/>
      <c r="AX52" s="135"/>
      <c r="AY52" s="53">
        <v>8</v>
      </c>
      <c r="AZ52" s="8">
        <v>7</v>
      </c>
      <c r="BA52" s="147">
        <v>5</v>
      </c>
      <c r="BB52" s="53">
        <v>7</v>
      </c>
      <c r="BQ52" s="112">
        <v>465</v>
      </c>
      <c r="BR52" s="53">
        <v>5</v>
      </c>
      <c r="BS52" s="8">
        <v>5</v>
      </c>
      <c r="BT52" s="53">
        <v>6</v>
      </c>
      <c r="BU52" s="53">
        <v>7</v>
      </c>
      <c r="BV52" s="53">
        <v>6</v>
      </c>
      <c r="BW52" s="74">
        <v>7</v>
      </c>
      <c r="BZ52" s="8">
        <v>5</v>
      </c>
      <c r="CA52" s="8">
        <v>7</v>
      </c>
      <c r="CB52" s="167">
        <f t="shared" si="7"/>
        <v>-2</v>
      </c>
      <c r="CC52" s="8">
        <v>-2</v>
      </c>
      <c r="CD52" s="53"/>
      <c r="CE52" s="8"/>
      <c r="CU52" s="108">
        <v>466</v>
      </c>
      <c r="CV52" s="8">
        <f t="shared" si="8"/>
        <v>0</v>
      </c>
      <c r="CW52" s="108">
        <v>7</v>
      </c>
      <c r="CX52" s="108">
        <v>7</v>
      </c>
      <c r="CY52" s="108"/>
      <c r="CZ52" s="108">
        <v>6</v>
      </c>
      <c r="DA52" s="108">
        <v>5</v>
      </c>
      <c r="DB52" s="74"/>
    </row>
    <row r="53" spans="41:105" ht="12.75">
      <c r="AO53" s="135" t="s">
        <v>456</v>
      </c>
      <c r="AP53" s="138">
        <v>-0.7481489292299832</v>
      </c>
      <c r="AQ53" s="138">
        <v>-0.2653110321351947</v>
      </c>
      <c r="AR53" s="138">
        <v>-0.07366159450883127</v>
      </c>
      <c r="AS53" s="138">
        <v>-0.17389652095427593</v>
      </c>
      <c r="AT53" s="138">
        <v>-0.11000055719377656</v>
      </c>
      <c r="AU53" s="135"/>
      <c r="AV53" s="135"/>
      <c r="AW53" s="135"/>
      <c r="AX53" s="135"/>
      <c r="AY53" s="8">
        <v>6</v>
      </c>
      <c r="AZ53" s="8">
        <v>7</v>
      </c>
      <c r="BA53" s="146">
        <v>5</v>
      </c>
      <c r="BB53" s="8">
        <v>8</v>
      </c>
      <c r="BQ53" s="112">
        <v>467</v>
      </c>
      <c r="BR53" s="8">
        <v>5</v>
      </c>
      <c r="BS53" s="8">
        <v>7</v>
      </c>
      <c r="BT53" s="53">
        <v>7</v>
      </c>
      <c r="BU53" s="55" t="s">
        <v>51</v>
      </c>
      <c r="BV53" s="55" t="s">
        <v>51</v>
      </c>
      <c r="BZ53" s="53">
        <v>6</v>
      </c>
      <c r="CA53" s="53">
        <v>8</v>
      </c>
      <c r="CB53" s="167">
        <f t="shared" si="7"/>
        <v>-2</v>
      </c>
      <c r="CC53" s="8">
        <v>-2</v>
      </c>
      <c r="CD53" s="53"/>
      <c r="CE53" s="9"/>
      <c r="CU53" s="107" t="s">
        <v>212</v>
      </c>
      <c r="CV53" s="8">
        <f t="shared" si="8"/>
        <v>0</v>
      </c>
      <c r="CW53" s="108">
        <v>6</v>
      </c>
      <c r="CX53" s="118">
        <v>6</v>
      </c>
      <c r="CY53" s="118">
        <v>5</v>
      </c>
      <c r="DA53" s="118">
        <v>4</v>
      </c>
    </row>
    <row r="54" spans="41:106" ht="12.75">
      <c r="AO54" s="135" t="s">
        <v>457</v>
      </c>
      <c r="AP54" s="135">
        <v>4</v>
      </c>
      <c r="AQ54" s="135">
        <v>4</v>
      </c>
      <c r="AR54" s="135">
        <v>3</v>
      </c>
      <c r="AS54" s="135">
        <v>2</v>
      </c>
      <c r="AT54" s="135">
        <v>3</v>
      </c>
      <c r="AU54" s="135"/>
      <c r="AV54" s="135"/>
      <c r="AW54" s="135"/>
      <c r="AX54" s="135"/>
      <c r="AY54" s="53">
        <v>6</v>
      </c>
      <c r="AZ54" s="8">
        <v>7</v>
      </c>
      <c r="BA54" s="146">
        <v>5</v>
      </c>
      <c r="BB54" s="53">
        <v>8</v>
      </c>
      <c r="BQ54" s="45">
        <v>468</v>
      </c>
      <c r="BR54" s="53">
        <v>5</v>
      </c>
      <c r="BS54" s="8">
        <v>5</v>
      </c>
      <c r="BT54" s="8"/>
      <c r="BU54" s="53">
        <v>5</v>
      </c>
      <c r="BV54" s="53">
        <v>4</v>
      </c>
      <c r="BW54" s="53">
        <v>7</v>
      </c>
      <c r="BZ54" s="53">
        <v>5</v>
      </c>
      <c r="CA54" s="53">
        <v>7</v>
      </c>
      <c r="CB54" s="167">
        <f t="shared" si="7"/>
        <v>-2</v>
      </c>
      <c r="CC54" s="8">
        <v>-2</v>
      </c>
      <c r="CD54" s="53"/>
      <c r="CU54" s="66" t="s">
        <v>142</v>
      </c>
      <c r="CV54" s="8">
        <f t="shared" si="8"/>
        <v>0</v>
      </c>
      <c r="CW54" s="66">
        <v>6</v>
      </c>
      <c r="CX54" s="66">
        <v>6</v>
      </c>
      <c r="CY54" s="66"/>
      <c r="DA54" s="66">
        <v>5</v>
      </c>
      <c r="DB54" s="53"/>
    </row>
    <row r="55" spans="41:106" ht="12.75">
      <c r="AO55" s="135" t="s">
        <v>458</v>
      </c>
      <c r="AP55" s="135">
        <v>4</v>
      </c>
      <c r="AQ55" s="135">
        <v>4</v>
      </c>
      <c r="AR55" s="135">
        <v>4</v>
      </c>
      <c r="AS55" s="135">
        <v>4</v>
      </c>
      <c r="AT55" s="135">
        <v>3</v>
      </c>
      <c r="AU55" s="135"/>
      <c r="AV55" s="135"/>
      <c r="AW55" s="135"/>
      <c r="AX55" s="135"/>
      <c r="AY55" s="8">
        <v>7</v>
      </c>
      <c r="AZ55" s="8">
        <v>7</v>
      </c>
      <c r="BA55" s="146">
        <v>5</v>
      </c>
      <c r="BB55" s="8">
        <v>8</v>
      </c>
      <c r="BQ55" s="112">
        <v>471</v>
      </c>
      <c r="BR55" s="8">
        <v>4</v>
      </c>
      <c r="BS55" s="8">
        <v>5</v>
      </c>
      <c r="BT55" s="53">
        <v>5</v>
      </c>
      <c r="BU55" s="53">
        <v>5</v>
      </c>
      <c r="BV55" s="53">
        <v>4</v>
      </c>
      <c r="BW55" s="53">
        <v>5</v>
      </c>
      <c r="BZ55" s="8">
        <v>6</v>
      </c>
      <c r="CA55" s="8">
        <v>8</v>
      </c>
      <c r="CB55" s="167">
        <f t="shared" si="7"/>
        <v>-2</v>
      </c>
      <c r="CC55" s="8">
        <v>-2</v>
      </c>
      <c r="CD55" s="53"/>
      <c r="CE55" s="55"/>
      <c r="CU55" s="114">
        <v>470</v>
      </c>
      <c r="CV55" s="8">
        <f t="shared" si="8"/>
        <v>0</v>
      </c>
      <c r="CW55" s="113">
        <v>6</v>
      </c>
      <c r="CX55" s="113">
        <v>6</v>
      </c>
      <c r="CY55" s="114">
        <v>6</v>
      </c>
      <c r="CZ55" s="114">
        <v>6</v>
      </c>
      <c r="DA55" s="114">
        <v>5</v>
      </c>
      <c r="DB55" s="53"/>
    </row>
    <row r="56" spans="41:106" ht="12.75">
      <c r="AO56" s="135" t="s">
        <v>459</v>
      </c>
      <c r="AP56" s="135">
        <v>8</v>
      </c>
      <c r="AQ56" s="135">
        <v>8</v>
      </c>
      <c r="AR56" s="135">
        <v>7</v>
      </c>
      <c r="AS56" s="135">
        <v>6</v>
      </c>
      <c r="AT56" s="135">
        <v>6</v>
      </c>
      <c r="AU56" s="135"/>
      <c r="AV56" s="135"/>
      <c r="AW56" s="135"/>
      <c r="AX56" s="135"/>
      <c r="AY56" s="8">
        <v>7</v>
      </c>
      <c r="AZ56" s="53">
        <v>7</v>
      </c>
      <c r="BA56" s="150">
        <v>5</v>
      </c>
      <c r="BB56" s="8">
        <v>8</v>
      </c>
      <c r="BQ56" s="112">
        <v>472</v>
      </c>
      <c r="BR56" s="53">
        <v>6</v>
      </c>
      <c r="BS56" s="8">
        <v>7</v>
      </c>
      <c r="BT56" s="53">
        <v>7</v>
      </c>
      <c r="BU56" s="53"/>
      <c r="BV56" s="53">
        <v>8</v>
      </c>
      <c r="BW56" s="53">
        <v>7</v>
      </c>
      <c r="BZ56" s="8">
        <v>5</v>
      </c>
      <c r="CA56" s="8">
        <v>7</v>
      </c>
      <c r="CB56" s="167">
        <f t="shared" si="7"/>
        <v>-2</v>
      </c>
      <c r="CC56" s="53">
        <v>-2</v>
      </c>
      <c r="CD56" s="55"/>
      <c r="CE56" s="53"/>
      <c r="CU56" s="22" t="s">
        <v>274</v>
      </c>
      <c r="CV56" s="8">
        <f t="shared" si="8"/>
        <v>0</v>
      </c>
      <c r="CW56" s="8">
        <v>6</v>
      </c>
      <c r="CX56" s="8">
        <v>6</v>
      </c>
      <c r="CY56" s="8">
        <v>7</v>
      </c>
      <c r="DA56" s="8">
        <v>8</v>
      </c>
      <c r="DB56" s="53"/>
    </row>
    <row r="57" spans="41:106" ht="12.75">
      <c r="AO57" s="135" t="s">
        <v>283</v>
      </c>
      <c r="AP57" s="135">
        <v>123</v>
      </c>
      <c r="AQ57" s="135">
        <v>119</v>
      </c>
      <c r="AR57" s="135">
        <v>79</v>
      </c>
      <c r="AS57" s="135">
        <v>36</v>
      </c>
      <c r="AT57" s="135">
        <v>85</v>
      </c>
      <c r="AU57" s="135"/>
      <c r="AV57" s="135"/>
      <c r="AW57" s="135"/>
      <c r="AX57" s="135"/>
      <c r="AY57" s="8">
        <v>6.5</v>
      </c>
      <c r="AZ57" s="8">
        <v>7</v>
      </c>
      <c r="BA57" s="141">
        <v>6</v>
      </c>
      <c r="BB57" s="8">
        <v>8</v>
      </c>
      <c r="BQ57" s="112">
        <v>473</v>
      </c>
      <c r="BR57" s="53">
        <v>5</v>
      </c>
      <c r="BS57" s="8">
        <v>5</v>
      </c>
      <c r="BT57" s="53">
        <v>4</v>
      </c>
      <c r="BU57" s="53">
        <v>4</v>
      </c>
      <c r="BV57" s="53">
        <v>4</v>
      </c>
      <c r="BW57" s="53">
        <v>7</v>
      </c>
      <c r="BZ57" s="8">
        <v>4</v>
      </c>
      <c r="CA57" s="8">
        <v>6</v>
      </c>
      <c r="CB57" s="167">
        <f t="shared" si="7"/>
        <v>-2</v>
      </c>
      <c r="CC57" s="53">
        <v>-2</v>
      </c>
      <c r="CD57" s="53"/>
      <c r="CE57" s="53"/>
      <c r="CU57" s="8" t="s">
        <v>126</v>
      </c>
      <c r="CV57" s="8">
        <f t="shared" si="8"/>
        <v>0</v>
      </c>
      <c r="CW57" s="8">
        <v>6</v>
      </c>
      <c r="CX57" s="8">
        <v>6</v>
      </c>
      <c r="CY57" s="8"/>
      <c r="DA57" s="8">
        <v>7</v>
      </c>
      <c r="DB57" s="53"/>
    </row>
    <row r="58" spans="41:106" ht="13.5" thickBot="1">
      <c r="AO58" s="136" t="s">
        <v>460</v>
      </c>
      <c r="AP58" s="136">
        <v>19</v>
      </c>
      <c r="AQ58" s="136">
        <v>19</v>
      </c>
      <c r="AR58" s="136">
        <v>14</v>
      </c>
      <c r="AS58" s="136">
        <v>7</v>
      </c>
      <c r="AT58" s="136">
        <v>18</v>
      </c>
      <c r="AU58" s="135"/>
      <c r="AV58" s="135"/>
      <c r="AW58" s="135"/>
      <c r="AX58" s="135"/>
      <c r="AY58" s="8">
        <v>6</v>
      </c>
      <c r="AZ58" s="8">
        <v>8</v>
      </c>
      <c r="BA58" s="141">
        <v>6</v>
      </c>
      <c r="BB58" s="142">
        <v>3</v>
      </c>
      <c r="BQ58" s="112">
        <v>474</v>
      </c>
      <c r="BR58" s="8">
        <v>4</v>
      </c>
      <c r="BS58" s="8">
        <v>6</v>
      </c>
      <c r="BT58" s="53">
        <v>5</v>
      </c>
      <c r="BU58" s="53">
        <v>6</v>
      </c>
      <c r="BV58" s="53">
        <v>4</v>
      </c>
      <c r="BW58" s="53">
        <v>7</v>
      </c>
      <c r="BZ58" s="8">
        <v>4</v>
      </c>
      <c r="CA58" s="8">
        <v>7</v>
      </c>
      <c r="CB58" s="167">
        <f t="shared" si="7"/>
        <v>-3</v>
      </c>
      <c r="CC58" s="8">
        <v>-3</v>
      </c>
      <c r="CD58" s="53"/>
      <c r="CE58" s="74"/>
      <c r="CU58" s="22" t="s">
        <v>173</v>
      </c>
      <c r="CV58" s="8">
        <f t="shared" si="8"/>
        <v>0</v>
      </c>
      <c r="CW58" s="8">
        <v>5</v>
      </c>
      <c r="CX58" s="8">
        <v>5</v>
      </c>
      <c r="CY58" s="8">
        <v>7</v>
      </c>
      <c r="DA58" s="8">
        <v>5</v>
      </c>
      <c r="DB58" s="53"/>
    </row>
    <row r="59" spans="51:106" ht="12.75">
      <c r="AY59" s="8">
        <v>5</v>
      </c>
      <c r="AZ59" s="119">
        <v>8</v>
      </c>
      <c r="BA59" s="148">
        <v>6</v>
      </c>
      <c r="BB59" s="141">
        <v>4</v>
      </c>
      <c r="BQ59" s="112">
        <v>476</v>
      </c>
      <c r="BR59" s="8">
        <v>6</v>
      </c>
      <c r="BS59" s="8">
        <v>7</v>
      </c>
      <c r="BT59" s="53">
        <v>7</v>
      </c>
      <c r="BU59" s="53">
        <v>7</v>
      </c>
      <c r="BV59" s="53">
        <v>7</v>
      </c>
      <c r="BW59" s="53">
        <v>7</v>
      </c>
      <c r="BZ59" s="8">
        <v>3</v>
      </c>
      <c r="CA59" s="8">
        <v>8</v>
      </c>
      <c r="CB59" s="167">
        <f t="shared" si="7"/>
        <v>-5</v>
      </c>
      <c r="CC59" s="8">
        <v>-5</v>
      </c>
      <c r="CD59" s="53"/>
      <c r="CU59" s="22" t="s">
        <v>269</v>
      </c>
      <c r="CV59" s="8">
        <f t="shared" si="8"/>
        <v>0</v>
      </c>
      <c r="CW59" s="8">
        <v>5</v>
      </c>
      <c r="CX59" s="8">
        <v>5</v>
      </c>
      <c r="CY59" s="8">
        <v>4</v>
      </c>
      <c r="DA59" s="8">
        <v>5</v>
      </c>
      <c r="DB59" s="53"/>
    </row>
    <row r="60" spans="51:106" ht="12.75">
      <c r="AY60" s="109">
        <v>7</v>
      </c>
      <c r="AZ60" s="53">
        <v>8</v>
      </c>
      <c r="BA60" s="150">
        <v>6</v>
      </c>
      <c r="BB60" s="141">
        <v>4</v>
      </c>
      <c r="BQ60" s="112">
        <v>477</v>
      </c>
      <c r="BR60" s="8">
        <v>7</v>
      </c>
      <c r="BS60" s="8">
        <v>8</v>
      </c>
      <c r="BT60" s="8">
        <v>6</v>
      </c>
      <c r="BU60" s="8">
        <v>6</v>
      </c>
      <c r="BV60" s="53">
        <v>7</v>
      </c>
      <c r="BW60" s="53">
        <v>8</v>
      </c>
      <c r="CD60" s="53"/>
      <c r="CE60" s="53"/>
      <c r="CU60" s="8" t="s">
        <v>139</v>
      </c>
      <c r="CV60" s="8">
        <f t="shared" si="8"/>
        <v>0</v>
      </c>
      <c r="CW60" s="8">
        <v>5</v>
      </c>
      <c r="CX60" s="8">
        <v>5</v>
      </c>
      <c r="CY60" s="8"/>
      <c r="DA60" s="8">
        <v>6</v>
      </c>
      <c r="DB60" s="53"/>
    </row>
    <row r="61" spans="51:106" ht="12.75">
      <c r="AY61" s="53">
        <v>5</v>
      </c>
      <c r="AZ61" s="8">
        <v>8</v>
      </c>
      <c r="BA61" s="147">
        <v>6</v>
      </c>
      <c r="BB61" s="146">
        <v>4</v>
      </c>
      <c r="BQ61" s="45">
        <v>454</v>
      </c>
      <c r="BR61" s="45">
        <v>8</v>
      </c>
      <c r="BS61" s="45">
        <v>4</v>
      </c>
      <c r="BT61" s="45">
        <v>5</v>
      </c>
      <c r="BU61" s="45">
        <v>5</v>
      </c>
      <c r="BV61" s="45">
        <v>5</v>
      </c>
      <c r="BW61" s="45">
        <v>5</v>
      </c>
      <c r="CD61" s="53"/>
      <c r="CE61" s="53"/>
      <c r="CU61" s="112">
        <v>465</v>
      </c>
      <c r="CV61" s="8">
        <f t="shared" si="8"/>
        <v>0</v>
      </c>
      <c r="CW61" s="53">
        <v>5</v>
      </c>
      <c r="CX61" s="8">
        <v>5</v>
      </c>
      <c r="CY61" s="53">
        <v>6</v>
      </c>
      <c r="CZ61" s="53">
        <v>7</v>
      </c>
      <c r="DA61" s="53">
        <v>6</v>
      </c>
      <c r="DB61" s="45"/>
    </row>
    <row r="62" spans="51:106" ht="12.75">
      <c r="AY62" s="12">
        <v>8</v>
      </c>
      <c r="AZ62" s="12">
        <v>8</v>
      </c>
      <c r="BA62" s="146">
        <v>6</v>
      </c>
      <c r="BB62" s="150">
        <v>4</v>
      </c>
      <c r="BC62" s="145" t="s">
        <v>51</v>
      </c>
      <c r="BQ62" s="112">
        <v>458</v>
      </c>
      <c r="BR62" s="45">
        <v>8</v>
      </c>
      <c r="BS62" s="45">
        <v>5</v>
      </c>
      <c r="BT62" s="45">
        <v>5</v>
      </c>
      <c r="BU62" s="45">
        <v>5</v>
      </c>
      <c r="BV62" s="182">
        <v>5</v>
      </c>
      <c r="BW62" s="45">
        <v>6</v>
      </c>
      <c r="CD62" s="53"/>
      <c r="CE62" s="53"/>
      <c r="CU62" s="45">
        <v>468</v>
      </c>
      <c r="CV62" s="8">
        <f t="shared" si="8"/>
        <v>0</v>
      </c>
      <c r="CW62" s="53">
        <v>5</v>
      </c>
      <c r="CX62" s="8">
        <v>5</v>
      </c>
      <c r="CY62" s="8"/>
      <c r="CZ62" s="53">
        <v>5</v>
      </c>
      <c r="DA62" s="146">
        <v>6</v>
      </c>
      <c r="DB62" s="45"/>
    </row>
    <row r="63" spans="51:106" ht="12.75">
      <c r="AY63" s="8">
        <v>8</v>
      </c>
      <c r="AZ63" s="8">
        <v>8</v>
      </c>
      <c r="BA63" s="141">
        <v>6</v>
      </c>
      <c r="BB63" s="142">
        <v>5</v>
      </c>
      <c r="BC63" s="146" t="s">
        <v>51</v>
      </c>
      <c r="BE63" s="149" t="s">
        <v>51</v>
      </c>
      <c r="BQ63" s="45">
        <v>459</v>
      </c>
      <c r="BR63" s="45">
        <v>7</v>
      </c>
      <c r="BS63" s="45">
        <v>3</v>
      </c>
      <c r="BT63" s="45"/>
      <c r="BU63" s="45"/>
      <c r="BV63" s="45">
        <v>4</v>
      </c>
      <c r="BW63" s="112" t="s">
        <v>51</v>
      </c>
      <c r="CD63" s="53"/>
      <c r="CE63" s="53"/>
      <c r="CU63" s="112">
        <v>473</v>
      </c>
      <c r="CV63" s="8">
        <f t="shared" si="8"/>
        <v>0</v>
      </c>
      <c r="CW63" s="53">
        <v>5</v>
      </c>
      <c r="CX63" s="8">
        <v>5</v>
      </c>
      <c r="CY63" s="53">
        <v>4</v>
      </c>
      <c r="CZ63" s="53">
        <v>4</v>
      </c>
      <c r="DA63" s="146">
        <v>5</v>
      </c>
      <c r="DB63" s="112"/>
    </row>
    <row r="64" spans="51:106" ht="12.75">
      <c r="AY64" s="8">
        <v>3</v>
      </c>
      <c r="AZ64" s="8"/>
      <c r="BA64" s="141">
        <v>7</v>
      </c>
      <c r="BB64" s="141">
        <v>5</v>
      </c>
      <c r="BC64" s="149" t="s">
        <v>51</v>
      </c>
      <c r="BE64" s="143"/>
      <c r="BQ64" s="112">
        <v>469</v>
      </c>
      <c r="BR64" s="112">
        <v>8</v>
      </c>
      <c r="BS64" s="112"/>
      <c r="BT64" s="112"/>
      <c r="BU64" s="112">
        <v>6</v>
      </c>
      <c r="BV64" s="112">
        <v>6</v>
      </c>
      <c r="BW64" s="112">
        <v>6</v>
      </c>
      <c r="CE64" s="53"/>
      <c r="CU64" s="12">
        <v>448</v>
      </c>
      <c r="CV64" s="8">
        <f t="shared" si="8"/>
        <v>0</v>
      </c>
      <c r="CW64" s="12">
        <v>4</v>
      </c>
      <c r="CX64" s="12">
        <v>4</v>
      </c>
      <c r="CY64" s="12"/>
      <c r="CZ64" s="12">
        <v>4</v>
      </c>
      <c r="DA64" s="142">
        <v>3</v>
      </c>
      <c r="DB64" s="112"/>
    </row>
    <row r="65" spans="51:105" ht="12.75">
      <c r="AY65" s="8">
        <v>3</v>
      </c>
      <c r="AZ65" s="61"/>
      <c r="BA65" s="141">
        <v>7</v>
      </c>
      <c r="BB65" s="142">
        <v>5</v>
      </c>
      <c r="BC65" s="151"/>
      <c r="BE65" s="141"/>
      <c r="BF65" t="s">
        <v>60</v>
      </c>
      <c r="CE65" s="53"/>
      <c r="CU65" s="22" t="s">
        <v>265</v>
      </c>
      <c r="CV65" s="8">
        <f t="shared" si="8"/>
        <v>0</v>
      </c>
      <c r="CW65" s="8">
        <v>4</v>
      </c>
      <c r="CX65" s="8">
        <v>4</v>
      </c>
      <c r="CY65" s="8"/>
      <c r="DA65" s="8">
        <v>5</v>
      </c>
    </row>
    <row r="66" spans="51:83" ht="13.5" thickBot="1">
      <c r="AY66" s="65">
        <v>6</v>
      </c>
      <c r="AZ66" s="57"/>
      <c r="BA66" s="146">
        <v>7</v>
      </c>
      <c r="BB66" s="142">
        <v>5</v>
      </c>
      <c r="BC66" s="151"/>
      <c r="BE66" s="143"/>
      <c r="CE66" s="53"/>
    </row>
    <row r="67" spans="51:105" ht="12.75">
      <c r="AY67" s="8">
        <v>5</v>
      </c>
      <c r="AZ67" s="53"/>
      <c r="BA67" s="146">
        <v>7</v>
      </c>
      <c r="BB67" s="147">
        <v>5</v>
      </c>
      <c r="BC67" s="151"/>
      <c r="BE67" s="145"/>
      <c r="CV67" s="137" t="s">
        <v>471</v>
      </c>
      <c r="CW67" s="137" t="s">
        <v>47</v>
      </c>
      <c r="CX67" s="137">
        <v>18</v>
      </c>
      <c r="CY67" s="137">
        <v>12</v>
      </c>
      <c r="CZ67" s="137">
        <v>9</v>
      </c>
      <c r="DA67" s="137" t="s">
        <v>472</v>
      </c>
    </row>
    <row r="68" spans="51:105" ht="12.75">
      <c r="AY68" s="8"/>
      <c r="AZ68" s="53"/>
      <c r="BA68" s="142">
        <v>9</v>
      </c>
      <c r="BB68" s="146">
        <v>5</v>
      </c>
      <c r="BC68" s="145"/>
      <c r="BE68" s="142"/>
      <c r="CV68" s="135"/>
      <c r="CW68" s="135"/>
      <c r="CX68" s="135"/>
      <c r="CY68" s="135"/>
      <c r="CZ68" s="135"/>
      <c r="DA68" s="135"/>
    </row>
    <row r="69" spans="51:105" ht="12.75">
      <c r="AY69" s="8"/>
      <c r="AZ69" s="53"/>
      <c r="BA69" s="153" t="s">
        <v>447</v>
      </c>
      <c r="BB69" s="141">
        <v>6</v>
      </c>
      <c r="BC69" s="145"/>
      <c r="BE69" s="146"/>
      <c r="CV69" s="135" t="s">
        <v>449</v>
      </c>
      <c r="CW69" s="239">
        <v>6.015873015873016</v>
      </c>
      <c r="CX69" s="239">
        <v>5.932203389830509</v>
      </c>
      <c r="CY69" s="251">
        <v>5.682926829268292</v>
      </c>
      <c r="CZ69" s="239">
        <v>5.5</v>
      </c>
      <c r="DA69" s="239">
        <v>5.491228070175438</v>
      </c>
    </row>
    <row r="70" spans="51:105" ht="12.75">
      <c r="AY70" s="8"/>
      <c r="AZ70" s="53"/>
      <c r="BA70" s="8"/>
      <c r="BB70" s="146">
        <v>6</v>
      </c>
      <c r="BC70" s="151"/>
      <c r="BE70" s="141"/>
      <c r="CV70" s="135" t="s">
        <v>450</v>
      </c>
      <c r="CW70" s="238">
        <v>0.15262184406985402</v>
      </c>
      <c r="CX70" s="238">
        <v>0.1654994509123394</v>
      </c>
      <c r="CY70" s="250">
        <v>0.18292682926829287</v>
      </c>
      <c r="CZ70" s="238">
        <v>0.20191391920625673</v>
      </c>
      <c r="DA70" s="238">
        <v>0.16245841383729948</v>
      </c>
    </row>
    <row r="71" spans="51:105" ht="12.75">
      <c r="AY71" s="8"/>
      <c r="AZ71" s="53"/>
      <c r="BA71" s="8"/>
      <c r="BB71" s="141">
        <v>6</v>
      </c>
      <c r="BC71" s="149"/>
      <c r="BE71" s="146"/>
      <c r="CV71" s="135" t="s">
        <v>451</v>
      </c>
      <c r="CW71" s="238">
        <v>6</v>
      </c>
      <c r="CX71" s="238">
        <v>6</v>
      </c>
      <c r="CY71" s="250">
        <v>6</v>
      </c>
      <c r="CZ71" s="238">
        <v>5</v>
      </c>
      <c r="DA71" s="238">
        <v>5</v>
      </c>
    </row>
    <row r="72" spans="51:105" ht="12.75">
      <c r="AY72" s="8"/>
      <c r="AZ72" s="53"/>
      <c r="BA72" s="8"/>
      <c r="BB72" s="141">
        <v>6</v>
      </c>
      <c r="BC72" s="151"/>
      <c r="BE72" s="146"/>
      <c r="CV72" s="135" t="s">
        <v>452</v>
      </c>
      <c r="CW72" s="238">
        <v>6</v>
      </c>
      <c r="CX72" s="238">
        <v>7</v>
      </c>
      <c r="CY72" s="250">
        <v>5</v>
      </c>
      <c r="CZ72" s="238">
        <v>5</v>
      </c>
      <c r="DA72" s="238">
        <v>5</v>
      </c>
    </row>
    <row r="73" spans="51:105" ht="12.75">
      <c r="AY73" s="8"/>
      <c r="AZ73" s="53"/>
      <c r="BA73" s="8"/>
      <c r="BB73" s="142">
        <v>6</v>
      </c>
      <c r="CV73" s="135" t="s">
        <v>453</v>
      </c>
      <c r="CW73" s="239">
        <v>1.2113983321347355</v>
      </c>
      <c r="CX73" s="239">
        <v>1.271225403649905</v>
      </c>
      <c r="CY73" s="251">
        <v>1.1713032141645467</v>
      </c>
      <c r="CZ73" s="239">
        <v>1.0295630140987</v>
      </c>
      <c r="DA73" s="239">
        <v>1.2265341270883097</v>
      </c>
    </row>
    <row r="74" spans="51:105" ht="12.75">
      <c r="AY74" s="8"/>
      <c r="AZ74" s="53"/>
      <c r="BA74" s="8"/>
      <c r="BB74" s="147">
        <v>6</v>
      </c>
      <c r="CV74" s="135" t="s">
        <v>454</v>
      </c>
      <c r="CW74" s="238">
        <v>1.4674859190988188</v>
      </c>
      <c r="CX74" s="238">
        <v>1.6160140268848644</v>
      </c>
      <c r="CY74" s="250">
        <v>1.371951219512198</v>
      </c>
      <c r="CZ74" s="238">
        <v>1.06</v>
      </c>
      <c r="DA74" s="238">
        <v>1.504385964912282</v>
      </c>
    </row>
    <row r="75" spans="51:105" ht="12.75">
      <c r="AY75" s="8"/>
      <c r="AZ75" s="53"/>
      <c r="BA75" s="8"/>
      <c r="BB75" s="146">
        <v>6</v>
      </c>
      <c r="CV75" s="135" t="s">
        <v>455</v>
      </c>
      <c r="CW75" s="238">
        <v>-0.5087507787326144</v>
      </c>
      <c r="CX75" s="238">
        <v>-0.7766190391038936</v>
      </c>
      <c r="CY75" s="250">
        <v>-0.9731660158944346</v>
      </c>
      <c r="CZ75" s="238">
        <v>0.027086848174346034</v>
      </c>
      <c r="DA75" s="238">
        <v>-0.3204593721606237</v>
      </c>
    </row>
    <row r="76" spans="51:105" ht="12.75">
      <c r="AY76" s="8"/>
      <c r="AZ76" s="53"/>
      <c r="BA76" s="8"/>
      <c r="BB76" s="150">
        <v>6</v>
      </c>
      <c r="CV76" s="135" t="s">
        <v>456</v>
      </c>
      <c r="CW76" s="238">
        <v>-0.19989713590029717</v>
      </c>
      <c r="CX76" s="238">
        <v>-0.18172064437377672</v>
      </c>
      <c r="CY76" s="250">
        <v>0.17185912483192992</v>
      </c>
      <c r="CZ76" s="238">
        <v>-0.2382399285027256</v>
      </c>
      <c r="DA76" s="238">
        <v>0.472315965495322</v>
      </c>
    </row>
    <row r="77" spans="51:105" ht="12.75">
      <c r="AY77" s="8"/>
      <c r="AZ77" s="53"/>
      <c r="BA77" s="8"/>
      <c r="BB77" s="152">
        <v>7</v>
      </c>
      <c r="CV77" s="135" t="s">
        <v>457</v>
      </c>
      <c r="CW77" s="135">
        <v>5</v>
      </c>
      <c r="CX77" s="135">
        <v>5</v>
      </c>
      <c r="CY77" s="135">
        <v>4</v>
      </c>
      <c r="CZ77" s="135">
        <v>4</v>
      </c>
      <c r="DA77" s="135">
        <v>5</v>
      </c>
    </row>
    <row r="78" spans="51:105" ht="12.75">
      <c r="AY78" s="8"/>
      <c r="AZ78" s="53"/>
      <c r="BA78" s="8"/>
      <c r="BB78" s="146">
        <v>7</v>
      </c>
      <c r="CV78" s="135" t="s">
        <v>458</v>
      </c>
      <c r="CW78" s="135">
        <v>3</v>
      </c>
      <c r="CX78" s="135">
        <v>3</v>
      </c>
      <c r="CY78" s="135">
        <v>4</v>
      </c>
      <c r="CZ78" s="135">
        <v>3</v>
      </c>
      <c r="DA78" s="135">
        <v>3</v>
      </c>
    </row>
    <row r="79" spans="51:105" ht="12.75">
      <c r="AY79" s="8"/>
      <c r="AZ79" s="53"/>
      <c r="BA79" s="8"/>
      <c r="BB79" s="146">
        <v>7</v>
      </c>
      <c r="CV79" s="135" t="s">
        <v>459</v>
      </c>
      <c r="CW79" s="135">
        <v>8</v>
      </c>
      <c r="CX79" s="135">
        <v>8</v>
      </c>
      <c r="CY79" s="135">
        <v>8</v>
      </c>
      <c r="CZ79" s="135">
        <v>7</v>
      </c>
      <c r="DA79" s="135">
        <v>8</v>
      </c>
    </row>
    <row r="80" spans="51:105" ht="12.75">
      <c r="AY80" s="8"/>
      <c r="AZ80" s="53"/>
      <c r="BA80" s="8"/>
      <c r="BB80" s="146">
        <v>7</v>
      </c>
      <c r="CV80" s="135" t="s">
        <v>283</v>
      </c>
      <c r="CW80" s="135">
        <v>379</v>
      </c>
      <c r="CX80" s="135">
        <v>350</v>
      </c>
      <c r="CY80" s="135">
        <v>233</v>
      </c>
      <c r="CZ80" s="135">
        <v>143</v>
      </c>
      <c r="DA80" s="135">
        <v>313</v>
      </c>
    </row>
    <row r="81" spans="51:105" ht="13.5" thickBot="1">
      <c r="AY81" s="8"/>
      <c r="AZ81" s="53"/>
      <c r="BA81" s="8"/>
      <c r="BB81" s="146">
        <v>7</v>
      </c>
      <c r="CV81" s="136" t="s">
        <v>460</v>
      </c>
      <c r="CW81" s="136">
        <v>63</v>
      </c>
      <c r="CX81" s="136">
        <v>59</v>
      </c>
      <c r="CY81" s="136">
        <v>41</v>
      </c>
      <c r="CZ81" s="136">
        <v>26</v>
      </c>
      <c r="DA81" s="136">
        <v>57</v>
      </c>
    </row>
    <row r="82" spans="51:54" ht="12.75">
      <c r="AY82" s="8"/>
      <c r="AZ82" s="53"/>
      <c r="BA82" s="8"/>
      <c r="BB82" s="146">
        <v>7</v>
      </c>
    </row>
    <row r="83" spans="51:105" ht="12.75">
      <c r="AY83" s="8"/>
      <c r="AZ83" s="53"/>
      <c r="BA83" s="8"/>
      <c r="BB83" s="146">
        <v>8</v>
      </c>
      <c r="CY83" s="103">
        <v>8</v>
      </c>
      <c r="CZ83" s="103">
        <v>7</v>
      </c>
      <c r="DA83" s="103">
        <v>8</v>
      </c>
    </row>
    <row r="84" spans="51:105" ht="12.75">
      <c r="AY84" s="8"/>
      <c r="AZ84" s="53"/>
      <c r="BA84" s="8"/>
      <c r="BB84" s="153" t="s">
        <v>50</v>
      </c>
      <c r="CY84" s="103">
        <v>8</v>
      </c>
      <c r="CZ84" s="103">
        <v>7</v>
      </c>
      <c r="DA84" s="244">
        <v>8</v>
      </c>
    </row>
    <row r="85" spans="51:105" ht="12.75">
      <c r="AY85" s="8"/>
      <c r="AZ85" s="53"/>
      <c r="BA85" s="8"/>
      <c r="BB85" s="8"/>
      <c r="CY85" s="74">
        <v>7</v>
      </c>
      <c r="CZ85" s="74">
        <v>7</v>
      </c>
      <c r="DA85" s="74">
        <v>8</v>
      </c>
    </row>
    <row r="86" spans="51:105" ht="12.75">
      <c r="AY86" s="8">
        <f>SUM(AY2:AY67)</f>
        <v>392</v>
      </c>
      <c r="AZ86" s="8">
        <f>SUM(AZ2:AZ63)</f>
        <v>365</v>
      </c>
      <c r="BA86" s="8">
        <f>SUM(BA2:BA68)</f>
        <v>378</v>
      </c>
      <c r="BB86" s="8">
        <f>SUM(BB2:BB83)</f>
        <v>455</v>
      </c>
      <c r="CY86" s="240">
        <v>7</v>
      </c>
      <c r="CZ86" s="245">
        <v>7</v>
      </c>
      <c r="DA86" s="103">
        <v>8</v>
      </c>
    </row>
    <row r="87" spans="51:105" ht="12.75">
      <c r="AY87" s="134">
        <f>AY86/66</f>
        <v>5.9393939393939394</v>
      </c>
      <c r="AZ87" s="134">
        <f>AZ86/62</f>
        <v>5.887096774193548</v>
      </c>
      <c r="BA87" s="134">
        <f>BA86/67</f>
        <v>5.641791044776119</v>
      </c>
      <c r="BB87" s="134">
        <f>BB86/82</f>
        <v>5.548780487804878</v>
      </c>
      <c r="CY87" s="74">
        <v>7</v>
      </c>
      <c r="CZ87" s="74">
        <v>7</v>
      </c>
      <c r="DA87" s="103">
        <v>8</v>
      </c>
    </row>
    <row r="88" spans="51:105" ht="12.75">
      <c r="AY88" s="6"/>
      <c r="AZ88" s="6"/>
      <c r="BA88" s="6"/>
      <c r="BB88" s="6"/>
      <c r="CY88" s="74">
        <v>7</v>
      </c>
      <c r="CZ88" s="75">
        <v>6</v>
      </c>
      <c r="DA88" s="103">
        <v>7</v>
      </c>
    </row>
    <row r="89" spans="103:105" ht="12.75">
      <c r="CY89" s="74">
        <v>7</v>
      </c>
      <c r="CZ89" s="103">
        <v>6</v>
      </c>
      <c r="DA89" s="74">
        <v>7</v>
      </c>
    </row>
    <row r="90" spans="51:105" ht="12.75">
      <c r="AY90" s="6"/>
      <c r="AZ90" s="7"/>
      <c r="BA90" s="7"/>
      <c r="BB90" s="7"/>
      <c r="CY90" s="74">
        <v>7</v>
      </c>
      <c r="CZ90" s="103">
        <v>6</v>
      </c>
      <c r="DA90" s="74">
        <v>7</v>
      </c>
    </row>
    <row r="91" spans="103:105" ht="12.75">
      <c r="CY91" s="103">
        <v>7</v>
      </c>
      <c r="CZ91" s="74">
        <v>6</v>
      </c>
      <c r="DA91" s="74">
        <v>7</v>
      </c>
    </row>
    <row r="92" spans="103:105" ht="12.75">
      <c r="CY92" s="97">
        <v>7</v>
      </c>
      <c r="CZ92" s="103">
        <v>6</v>
      </c>
      <c r="DA92" s="103">
        <v>7</v>
      </c>
    </row>
    <row r="93" spans="103:105" ht="12.75">
      <c r="CY93" s="103">
        <v>7</v>
      </c>
      <c r="CZ93" s="243">
        <v>6</v>
      </c>
      <c r="DA93" s="103">
        <v>7</v>
      </c>
    </row>
    <row r="94" spans="103:105" ht="12.75">
      <c r="CY94" s="103">
        <v>7</v>
      </c>
      <c r="CZ94" s="155">
        <v>6</v>
      </c>
      <c r="DA94" s="152">
        <v>6</v>
      </c>
    </row>
    <row r="95" spans="103:105" ht="12.75">
      <c r="CY95" s="241">
        <v>6</v>
      </c>
      <c r="CZ95" s="74">
        <v>5</v>
      </c>
      <c r="DA95" s="75">
        <v>6</v>
      </c>
    </row>
    <row r="96" spans="103:105" ht="12.75">
      <c r="CY96" s="240">
        <v>6</v>
      </c>
      <c r="CZ96" s="182">
        <v>5</v>
      </c>
      <c r="DA96" s="247">
        <v>6</v>
      </c>
    </row>
    <row r="97" spans="103:105" ht="12.75">
      <c r="CY97" s="240">
        <v>6</v>
      </c>
      <c r="CZ97" s="182">
        <v>5</v>
      </c>
      <c r="DA97" s="242">
        <v>6</v>
      </c>
    </row>
    <row r="98" spans="103:105" ht="12.75">
      <c r="CY98" s="103">
        <v>6</v>
      </c>
      <c r="CZ98" s="240">
        <v>5</v>
      </c>
      <c r="DA98" s="74">
        <v>6</v>
      </c>
    </row>
    <row r="99" spans="103:105" ht="12.75">
      <c r="CY99" s="240">
        <v>6</v>
      </c>
      <c r="CZ99" s="240">
        <v>5</v>
      </c>
      <c r="DA99" s="103">
        <v>6</v>
      </c>
    </row>
    <row r="100" spans="103:105" ht="12.75">
      <c r="CY100" s="103">
        <v>6</v>
      </c>
      <c r="CZ100" s="92">
        <v>5</v>
      </c>
      <c r="DA100" s="240">
        <v>6</v>
      </c>
    </row>
    <row r="101" spans="103:105" ht="12.75">
      <c r="CY101" s="155">
        <v>6</v>
      </c>
      <c r="CZ101" s="103">
        <v>5</v>
      </c>
      <c r="DA101" s="103">
        <v>6</v>
      </c>
    </row>
    <row r="102" spans="103:105" ht="12.75">
      <c r="CY102" s="155">
        <v>6</v>
      </c>
      <c r="CZ102" s="103">
        <v>5</v>
      </c>
      <c r="DA102" s="152">
        <v>6</v>
      </c>
    </row>
    <row r="103" spans="103:105" ht="12.75">
      <c r="CY103" s="74">
        <v>6</v>
      </c>
      <c r="CZ103" s="74">
        <v>5</v>
      </c>
      <c r="DA103" s="103">
        <v>6</v>
      </c>
    </row>
    <row r="104" spans="103:105" ht="12.75">
      <c r="CY104" s="182">
        <v>5</v>
      </c>
      <c r="CZ104" s="155">
        <v>5</v>
      </c>
      <c r="DA104" s="155">
        <v>6</v>
      </c>
    </row>
    <row r="105" spans="103:105" ht="12.75">
      <c r="CY105" s="182">
        <v>5</v>
      </c>
      <c r="CZ105" s="74">
        <v>5</v>
      </c>
      <c r="DA105" s="103">
        <v>6</v>
      </c>
    </row>
    <row r="106" spans="103:105" ht="12.75">
      <c r="CY106" s="240">
        <v>5</v>
      </c>
      <c r="CZ106" s="74">
        <v>4</v>
      </c>
      <c r="DA106" s="74">
        <v>6</v>
      </c>
    </row>
    <row r="107" spans="103:105" ht="12.75">
      <c r="CY107" s="240">
        <v>5</v>
      </c>
      <c r="CZ107" s="97">
        <v>4</v>
      </c>
      <c r="DA107" s="152">
        <v>6</v>
      </c>
    </row>
    <row r="108" spans="103:105" ht="12.75">
      <c r="CY108" s="103">
        <v>5</v>
      </c>
      <c r="CZ108" s="103">
        <v>3</v>
      </c>
      <c r="DA108" s="247">
        <v>5</v>
      </c>
    </row>
    <row r="109" spans="103:105" ht="12.75">
      <c r="CY109" s="242">
        <v>5</v>
      </c>
      <c r="CZ109" s="80"/>
      <c r="DA109" s="182">
        <v>5</v>
      </c>
    </row>
    <row r="110" spans="103:105" ht="12.75">
      <c r="CY110" s="92">
        <v>5</v>
      </c>
      <c r="CZ110" s="182"/>
      <c r="DA110" s="182">
        <v>5</v>
      </c>
    </row>
    <row r="111" spans="103:105" ht="12.75">
      <c r="CY111" s="103">
        <v>5</v>
      </c>
      <c r="CZ111" s="80"/>
      <c r="DA111" s="182">
        <v>5</v>
      </c>
    </row>
    <row r="112" spans="103:105" ht="12.75">
      <c r="CY112" s="74">
        <v>5</v>
      </c>
      <c r="CZ112" s="80"/>
      <c r="DA112" s="152">
        <v>5</v>
      </c>
    </row>
    <row r="113" spans="103:105" ht="12.75">
      <c r="CY113" s="74">
        <v>5</v>
      </c>
      <c r="CZ113" s="80"/>
      <c r="DA113" s="240">
        <v>5</v>
      </c>
    </row>
    <row r="114" spans="103:105" ht="12.75">
      <c r="CY114" s="103">
        <v>5</v>
      </c>
      <c r="CZ114" s="74"/>
      <c r="DA114" s="240">
        <v>5</v>
      </c>
    </row>
    <row r="115" spans="103:105" ht="12.75">
      <c r="CY115" s="74">
        <v>5</v>
      </c>
      <c r="CZ115" s="80"/>
      <c r="DA115" s="242">
        <v>5</v>
      </c>
    </row>
    <row r="116" spans="103:105" ht="12.75">
      <c r="CY116" s="243">
        <v>5</v>
      </c>
      <c r="CZ116" s="77"/>
      <c r="DA116" s="97">
        <v>5</v>
      </c>
    </row>
    <row r="117" spans="103:105" ht="12.75">
      <c r="CY117" s="103">
        <v>4</v>
      </c>
      <c r="CZ117" s="246"/>
      <c r="DA117" s="103">
        <v>5</v>
      </c>
    </row>
    <row r="118" spans="103:105" ht="12.75">
      <c r="CY118" s="182">
        <v>4</v>
      </c>
      <c r="CZ118" s="80"/>
      <c r="DA118" s="74">
        <v>5</v>
      </c>
    </row>
    <row r="119" spans="103:105" ht="12.75">
      <c r="CY119" s="240">
        <v>4</v>
      </c>
      <c r="CZ119" s="80"/>
      <c r="DA119" s="74">
        <v>5</v>
      </c>
    </row>
    <row r="120" spans="103:105" ht="12.75">
      <c r="CY120" s="103">
        <v>4</v>
      </c>
      <c r="CZ120" s="74"/>
      <c r="DA120" s="248">
        <v>5</v>
      </c>
    </row>
    <row r="121" spans="103:105" ht="12.75">
      <c r="CY121" s="103">
        <v>4</v>
      </c>
      <c r="CZ121" s="80"/>
      <c r="DA121" s="243">
        <v>5</v>
      </c>
    </row>
    <row r="122" spans="103:105" ht="12.75">
      <c r="CY122" s="103">
        <v>4</v>
      </c>
      <c r="CZ122" s="80"/>
      <c r="DA122" s="242">
        <v>5</v>
      </c>
    </row>
    <row r="123" spans="103:105" ht="12.75">
      <c r="CY123" s="74">
        <v>4</v>
      </c>
      <c r="CZ123" s="246"/>
      <c r="DA123" s="155">
        <v>5</v>
      </c>
    </row>
    <row r="124" spans="103:105" ht="12.75">
      <c r="CY124" s="182"/>
      <c r="CZ124" s="80"/>
      <c r="DA124" s="103">
        <v>5</v>
      </c>
    </row>
    <row r="125" spans="103:105" ht="12.75">
      <c r="CY125" s="103"/>
      <c r="CZ125" s="80"/>
      <c r="DA125" s="103">
        <v>5</v>
      </c>
    </row>
    <row r="126" spans="103:105" ht="12.75">
      <c r="CY126" s="74"/>
      <c r="CZ126" s="80"/>
      <c r="DA126" s="152">
        <v>5</v>
      </c>
    </row>
    <row r="127" spans="103:105" ht="12.75">
      <c r="CY127" s="242"/>
      <c r="CZ127" s="80"/>
      <c r="DA127" s="103">
        <v>5</v>
      </c>
    </row>
    <row r="128" spans="103:105" ht="12.75">
      <c r="CY128" s="244"/>
      <c r="CZ128" s="97"/>
      <c r="DA128" s="182">
        <v>4</v>
      </c>
    </row>
    <row r="129" spans="103:105" ht="12.75">
      <c r="CY129" s="103"/>
      <c r="CZ129" s="74"/>
      <c r="DA129" s="240">
        <v>4</v>
      </c>
    </row>
    <row r="130" spans="103:105" ht="12.75">
      <c r="CY130" s="244"/>
      <c r="CZ130" s="103"/>
      <c r="DA130" s="241">
        <v>4</v>
      </c>
    </row>
    <row r="131" spans="103:105" ht="12.75">
      <c r="CY131" s="103"/>
      <c r="CZ131" s="80"/>
      <c r="DA131" s="247">
        <v>4</v>
      </c>
    </row>
    <row r="132" spans="103:105" ht="12.75">
      <c r="CY132" s="97"/>
      <c r="CZ132" s="103"/>
      <c r="DA132" s="240">
        <v>4</v>
      </c>
    </row>
    <row r="133" spans="103:105" ht="12.75">
      <c r="CY133" s="103"/>
      <c r="CZ133" s="80"/>
      <c r="DA133" s="240">
        <v>4</v>
      </c>
    </row>
    <row r="134" spans="103:105" ht="12.75">
      <c r="CY134" s="103"/>
      <c r="CZ134" s="77"/>
      <c r="DA134" s="244">
        <v>4</v>
      </c>
    </row>
    <row r="135" spans="103:105" ht="12.75">
      <c r="CY135" s="8"/>
      <c r="CZ135" s="186"/>
      <c r="DA135" s="249">
        <v>4</v>
      </c>
    </row>
    <row r="136" spans="103:105" ht="12.75">
      <c r="CY136" s="108"/>
      <c r="CZ136" s="80"/>
      <c r="DA136" s="103">
        <v>4</v>
      </c>
    </row>
    <row r="137" spans="103:105" ht="12.75">
      <c r="CY137" s="66"/>
      <c r="CZ137" s="80"/>
      <c r="DA137" s="74">
        <v>4</v>
      </c>
    </row>
    <row r="138" spans="103:105" ht="12.75">
      <c r="CY138" s="8"/>
      <c r="CZ138" s="80"/>
      <c r="DA138" s="243">
        <v>4</v>
      </c>
    </row>
    <row r="139" spans="103:105" ht="12.75">
      <c r="CY139" s="8"/>
      <c r="CZ139" s="80"/>
      <c r="DA139" s="248">
        <v>3</v>
      </c>
    </row>
    <row r="140" spans="103:105" ht="12.75">
      <c r="CY140" s="8"/>
      <c r="CZ140" s="80"/>
      <c r="DA140" s="80"/>
    </row>
    <row r="141" spans="104:105" ht="12.75">
      <c r="CZ141" s="80"/>
      <c r="DA141" s="186"/>
    </row>
    <row r="142" spans="104:105" ht="12.75">
      <c r="CZ142" s="80"/>
      <c r="DA142" s="80"/>
    </row>
    <row r="143" spans="104:105" ht="12.75">
      <c r="CZ143" s="80"/>
      <c r="DA143" s="186"/>
    </row>
    <row r="144" ht="12.75">
      <c r="CZ144" s="80"/>
    </row>
    <row r="145" ht="12.75">
      <c r="CZ145" s="80"/>
    </row>
    <row r="146" ht="12.75">
      <c r="CZ146" s="80"/>
    </row>
    <row r="147" ht="12.75">
      <c r="CZ147" s="80"/>
    </row>
    <row r="148" ht="12.75">
      <c r="CZ148" s="80"/>
    </row>
    <row r="149" ht="12.75">
      <c r="CZ149" s="80"/>
    </row>
    <row r="150" ht="12.75">
      <c r="CZ150" s="80"/>
    </row>
    <row r="151" ht="12.75">
      <c r="CZ151" s="80"/>
    </row>
    <row r="152" ht="12.75">
      <c r="CZ152" s="80"/>
    </row>
    <row r="153" ht="12.75">
      <c r="CZ153" s="80"/>
    </row>
    <row r="154" ht="12.75">
      <c r="CZ154" s="80"/>
    </row>
    <row r="155" ht="12.75">
      <c r="CZ155" s="80"/>
    </row>
    <row r="156" ht="12.75">
      <c r="CZ156" s="80"/>
    </row>
    <row r="157" ht="12.75">
      <c r="CZ157" s="80"/>
    </row>
    <row r="158" ht="12.75">
      <c r="CZ158" s="80"/>
    </row>
    <row r="159" ht="12.75">
      <c r="CZ159" s="80"/>
    </row>
    <row r="160" ht="12.75">
      <c r="CZ160" s="8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75" zoomScaleNormal="75" workbookViewId="0" topLeftCell="A1">
      <selection activeCell="F29" sqref="F29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9.00390625" style="8" customWidth="1"/>
    <col min="4" max="4" width="9.140625" style="8" customWidth="1"/>
    <col min="5" max="5" width="12.8515625" style="8" customWidth="1"/>
    <col min="6" max="8" width="12.140625" style="0" customWidth="1"/>
    <col min="9" max="12" width="9.28125" style="0" customWidth="1"/>
    <col min="19" max="19" width="6.28125" style="0" customWidth="1"/>
    <col min="20" max="20" width="12.7109375" style="0" customWidth="1"/>
    <col min="21" max="21" width="11.7109375" style="0" customWidth="1"/>
  </cols>
  <sheetData>
    <row r="1" spans="1:9" ht="12.75">
      <c r="A1" s="183"/>
      <c r="B1" s="253" t="s">
        <v>474</v>
      </c>
      <c r="I1" s="183"/>
    </row>
    <row r="2" spans="1:22" ht="12.75">
      <c r="A2" s="183"/>
      <c r="C2" s="18" t="s">
        <v>165</v>
      </c>
      <c r="D2" s="18" t="s">
        <v>166</v>
      </c>
      <c r="E2" s="18" t="s">
        <v>167</v>
      </c>
      <c r="I2" s="183"/>
      <c r="K2" s="18" t="s">
        <v>165</v>
      </c>
      <c r="L2" s="18" t="s">
        <v>166</v>
      </c>
      <c r="M2" s="18" t="s">
        <v>167</v>
      </c>
      <c r="N2" s="270"/>
      <c r="O2" s="270"/>
      <c r="P2" s="270"/>
      <c r="Q2" s="270"/>
      <c r="R2" s="270"/>
      <c r="T2" s="18" t="s">
        <v>165</v>
      </c>
      <c r="U2" s="18" t="s">
        <v>166</v>
      </c>
      <c r="V2" s="18" t="s">
        <v>167</v>
      </c>
    </row>
    <row r="3" spans="1:18" ht="12.75">
      <c r="A3" s="183"/>
      <c r="B3" s="3"/>
      <c r="C3" s="268" t="s">
        <v>176</v>
      </c>
      <c r="D3" s="33"/>
      <c r="E3" s="33"/>
      <c r="I3" s="183"/>
      <c r="J3" s="3"/>
      <c r="K3" s="3"/>
      <c r="L3" s="3"/>
      <c r="M3" s="3"/>
      <c r="N3" s="5"/>
      <c r="O3" s="5"/>
      <c r="P3" s="5"/>
      <c r="Q3" s="5"/>
      <c r="R3" s="5"/>
    </row>
    <row r="4" spans="1:23" ht="12.75">
      <c r="A4" s="183" t="s">
        <v>51</v>
      </c>
      <c r="I4" s="183"/>
      <c r="J4" s="5"/>
      <c r="K4" s="5"/>
      <c r="L4" s="5"/>
      <c r="M4" s="5"/>
      <c r="N4" s="5"/>
      <c r="O4" s="5"/>
      <c r="P4" s="5"/>
      <c r="Q4" s="5"/>
      <c r="R4" s="5"/>
      <c r="S4" s="183"/>
      <c r="T4" s="269"/>
      <c r="U4" s="77"/>
      <c r="V4" s="77"/>
      <c r="W4" s="77"/>
    </row>
    <row r="5" spans="1:23" ht="12.75">
      <c r="A5" s="180">
        <v>1</v>
      </c>
      <c r="B5" s="254" t="s">
        <v>202</v>
      </c>
      <c r="C5" s="255" t="s">
        <v>195</v>
      </c>
      <c r="D5" s="255" t="s">
        <v>195</v>
      </c>
      <c r="E5" s="255" t="s">
        <v>195</v>
      </c>
      <c r="F5" s="80"/>
      <c r="G5" s="80"/>
      <c r="H5" s="80"/>
      <c r="I5" s="180">
        <v>1</v>
      </c>
      <c r="J5" s="254" t="s">
        <v>212</v>
      </c>
      <c r="K5" s="256" t="s">
        <v>183</v>
      </c>
      <c r="L5" s="256" t="s">
        <v>183</v>
      </c>
      <c r="M5" s="103">
        <v>0</v>
      </c>
      <c r="N5" s="103"/>
      <c r="O5" s="103"/>
      <c r="P5" s="103"/>
      <c r="Q5" s="103"/>
      <c r="R5" s="103"/>
      <c r="S5" s="180">
        <v>1</v>
      </c>
      <c r="T5" s="254" t="s">
        <v>240</v>
      </c>
      <c r="U5" s="255" t="s">
        <v>195</v>
      </c>
      <c r="V5" s="255" t="s">
        <v>195</v>
      </c>
      <c r="W5" s="255" t="s">
        <v>195</v>
      </c>
    </row>
    <row r="6" spans="1:23" ht="12.75">
      <c r="A6" s="183"/>
      <c r="B6" s="254" t="s">
        <v>202</v>
      </c>
      <c r="C6" s="257" t="s">
        <v>197</v>
      </c>
      <c r="D6" s="257" t="s">
        <v>197</v>
      </c>
      <c r="E6" s="103" t="s">
        <v>198</v>
      </c>
      <c r="F6" s="80"/>
      <c r="G6" s="80"/>
      <c r="H6" s="80"/>
      <c r="I6" s="183"/>
      <c r="J6" s="254" t="s">
        <v>217</v>
      </c>
      <c r="K6" s="103" t="s">
        <v>198</v>
      </c>
      <c r="L6" s="103" t="s">
        <v>198</v>
      </c>
      <c r="M6" s="103">
        <v>0</v>
      </c>
      <c r="N6" s="103"/>
      <c r="O6" s="103"/>
      <c r="P6" s="103"/>
      <c r="Q6" s="103"/>
      <c r="R6" s="103"/>
      <c r="S6" s="183"/>
      <c r="T6" s="254" t="s">
        <v>240</v>
      </c>
      <c r="U6" s="103" t="s">
        <v>198</v>
      </c>
      <c r="V6" s="103" t="s">
        <v>198</v>
      </c>
      <c r="W6" s="103" t="s">
        <v>198</v>
      </c>
    </row>
    <row r="7" spans="1:23" ht="12.75">
      <c r="A7" s="183"/>
      <c r="B7" s="254" t="s">
        <v>202</v>
      </c>
      <c r="C7" s="103" t="s">
        <v>199</v>
      </c>
      <c r="D7" s="103" t="s">
        <v>199</v>
      </c>
      <c r="E7" s="103" t="s">
        <v>198</v>
      </c>
      <c r="F7" s="80"/>
      <c r="G7" s="80"/>
      <c r="H7" s="80"/>
      <c r="I7" s="183"/>
      <c r="J7" s="254" t="s">
        <v>217</v>
      </c>
      <c r="K7" s="103" t="s">
        <v>198</v>
      </c>
      <c r="L7" s="255" t="s">
        <v>218</v>
      </c>
      <c r="M7" s="255" t="s">
        <v>195</v>
      </c>
      <c r="N7" s="255"/>
      <c r="O7" s="255"/>
      <c r="P7" s="255"/>
      <c r="Q7" s="255"/>
      <c r="R7" s="255"/>
      <c r="S7" s="183"/>
      <c r="T7" s="254" t="s">
        <v>240</v>
      </c>
      <c r="U7" s="103" t="s">
        <v>198</v>
      </c>
      <c r="V7" s="103" t="s">
        <v>198</v>
      </c>
      <c r="W7" s="103" t="s">
        <v>198</v>
      </c>
    </row>
    <row r="8" spans="1:23" ht="12.75">
      <c r="A8" s="183"/>
      <c r="B8" s="259"/>
      <c r="C8" s="76"/>
      <c r="D8" s="76"/>
      <c r="E8" s="76"/>
      <c r="F8" s="80"/>
      <c r="G8" s="80"/>
      <c r="H8" s="80"/>
      <c r="I8" s="183"/>
      <c r="J8" s="258"/>
      <c r="K8" s="76"/>
      <c r="L8" s="76"/>
      <c r="M8" s="76"/>
      <c r="N8" s="74"/>
      <c r="O8" s="74"/>
      <c r="P8" s="74"/>
      <c r="Q8" s="74"/>
      <c r="R8" s="74"/>
      <c r="S8" s="183"/>
      <c r="T8" s="258"/>
      <c r="U8" s="76"/>
      <c r="V8" s="76"/>
      <c r="W8" s="76"/>
    </row>
    <row r="9" spans="1:23" ht="12.75">
      <c r="A9" s="183" t="s">
        <v>51</v>
      </c>
      <c r="B9" s="254"/>
      <c r="C9" s="103"/>
      <c r="D9" s="103"/>
      <c r="E9" s="103"/>
      <c r="F9" s="80"/>
      <c r="G9" s="80"/>
      <c r="H9" s="80"/>
      <c r="I9" s="183" t="s">
        <v>51</v>
      </c>
      <c r="J9" s="254" t="s">
        <v>51</v>
      </c>
      <c r="K9" s="260" t="s">
        <v>219</v>
      </c>
      <c r="L9" s="103"/>
      <c r="M9" s="103"/>
      <c r="N9" s="103"/>
      <c r="O9" s="103"/>
      <c r="P9" s="103"/>
      <c r="Q9" s="103"/>
      <c r="R9" s="103"/>
      <c r="S9" s="183" t="s">
        <v>51</v>
      </c>
      <c r="T9" s="254"/>
      <c r="U9" s="103"/>
      <c r="V9" s="103"/>
      <c r="W9" s="103"/>
    </row>
    <row r="10" spans="1:23" ht="12.75">
      <c r="A10" s="180">
        <v>2</v>
      </c>
      <c r="B10" s="254" t="s">
        <v>252</v>
      </c>
      <c r="C10" s="255" t="s">
        <v>195</v>
      </c>
      <c r="D10" s="255" t="s">
        <v>195</v>
      </c>
      <c r="E10" s="255" t="s">
        <v>195</v>
      </c>
      <c r="F10" s="80"/>
      <c r="G10" s="80"/>
      <c r="H10" s="80"/>
      <c r="I10" s="180">
        <v>2</v>
      </c>
      <c r="J10" s="254" t="s">
        <v>222</v>
      </c>
      <c r="K10" s="256" t="s">
        <v>183</v>
      </c>
      <c r="L10" s="256" t="s">
        <v>183</v>
      </c>
      <c r="M10" s="255" t="s">
        <v>195</v>
      </c>
      <c r="N10" s="255"/>
      <c r="O10" s="255"/>
      <c r="P10" s="255"/>
      <c r="Q10" s="255"/>
      <c r="R10" s="255"/>
      <c r="S10" s="180">
        <v>2</v>
      </c>
      <c r="T10" s="254" t="s">
        <v>247</v>
      </c>
      <c r="U10" s="103">
        <v>0</v>
      </c>
      <c r="V10" s="103">
        <v>0</v>
      </c>
      <c r="W10" s="255" t="s">
        <v>195</v>
      </c>
    </row>
    <row r="11" spans="1:23" ht="12.75">
      <c r="A11" s="180"/>
      <c r="B11" s="254" t="s">
        <v>252</v>
      </c>
      <c r="C11" s="257" t="s">
        <v>197</v>
      </c>
      <c r="D11" s="257" t="s">
        <v>197</v>
      </c>
      <c r="E11" s="257" t="s">
        <v>197</v>
      </c>
      <c r="F11" s="80"/>
      <c r="G11" s="80"/>
      <c r="H11" s="80"/>
      <c r="I11" s="180"/>
      <c r="J11" s="254" t="s">
        <v>222</v>
      </c>
      <c r="K11" s="103" t="s">
        <v>198</v>
      </c>
      <c r="L11" s="103" t="s">
        <v>198</v>
      </c>
      <c r="M11" s="103" t="s">
        <v>198</v>
      </c>
      <c r="N11" s="103"/>
      <c r="O11" s="103"/>
      <c r="P11" s="103"/>
      <c r="Q11" s="103"/>
      <c r="R11" s="103"/>
      <c r="S11" s="180"/>
      <c r="T11" s="254" t="s">
        <v>247</v>
      </c>
      <c r="U11" s="182">
        <v>0</v>
      </c>
      <c r="V11" s="182">
        <v>0</v>
      </c>
      <c r="W11" s="103" t="s">
        <v>198</v>
      </c>
    </row>
    <row r="12" spans="1:23" ht="12.75">
      <c r="A12" s="180"/>
      <c r="B12" s="254" t="s">
        <v>252</v>
      </c>
      <c r="C12" s="261" t="s">
        <v>211</v>
      </c>
      <c r="D12" s="261" t="s">
        <v>211</v>
      </c>
      <c r="E12" s="261" t="s">
        <v>211</v>
      </c>
      <c r="F12" s="80"/>
      <c r="G12" s="80"/>
      <c r="H12" s="80"/>
      <c r="I12" s="180"/>
      <c r="J12" s="254" t="s">
        <v>222</v>
      </c>
      <c r="K12" s="103" t="s">
        <v>198</v>
      </c>
      <c r="L12" s="103" t="s">
        <v>198</v>
      </c>
      <c r="M12" s="103" t="s">
        <v>198</v>
      </c>
      <c r="N12" s="103"/>
      <c r="O12" s="103"/>
      <c r="P12" s="103"/>
      <c r="Q12" s="103"/>
      <c r="R12" s="103"/>
      <c r="S12" s="180"/>
      <c r="T12" s="254" t="s">
        <v>247</v>
      </c>
      <c r="U12" s="103">
        <v>0</v>
      </c>
      <c r="V12" s="103">
        <v>0</v>
      </c>
      <c r="W12" s="103" t="s">
        <v>198</v>
      </c>
    </row>
    <row r="13" spans="1:23" ht="12.75">
      <c r="A13" s="180"/>
      <c r="B13" s="258"/>
      <c r="C13" s="76"/>
      <c r="D13" s="76"/>
      <c r="E13" s="76"/>
      <c r="F13" s="80"/>
      <c r="G13" s="80"/>
      <c r="H13" s="80"/>
      <c r="I13" s="180"/>
      <c r="J13" s="258"/>
      <c r="K13" s="76"/>
      <c r="L13" s="76"/>
      <c r="M13" s="76"/>
      <c r="N13" s="74"/>
      <c r="O13" s="74"/>
      <c r="P13" s="74"/>
      <c r="Q13" s="74"/>
      <c r="R13" s="74"/>
      <c r="S13" s="180"/>
      <c r="T13" s="263"/>
      <c r="U13" s="76"/>
      <c r="V13" s="76"/>
      <c r="W13" s="76"/>
    </row>
    <row r="14" spans="1:23" ht="12.75">
      <c r="A14" s="180"/>
      <c r="B14" s="254"/>
      <c r="C14" s="103"/>
      <c r="D14" s="103"/>
      <c r="E14" s="103"/>
      <c r="F14" s="80"/>
      <c r="G14" s="80"/>
      <c r="H14" s="80"/>
      <c r="I14" s="180"/>
      <c r="J14" s="254"/>
      <c r="K14" s="103"/>
      <c r="L14" s="103"/>
      <c r="M14" s="103"/>
      <c r="N14" s="103"/>
      <c r="O14" s="103"/>
      <c r="P14" s="103"/>
      <c r="Q14" s="103"/>
      <c r="R14" s="103"/>
      <c r="S14" s="180"/>
      <c r="T14" s="265"/>
      <c r="U14" s="5"/>
      <c r="V14" s="5"/>
      <c r="W14" s="5"/>
    </row>
    <row r="15" spans="1:23" ht="12.75">
      <c r="A15" s="180">
        <v>3</v>
      </c>
      <c r="B15" s="254" t="s">
        <v>261</v>
      </c>
      <c r="C15" s="255" t="s">
        <v>195</v>
      </c>
      <c r="D15" s="255" t="s">
        <v>195</v>
      </c>
      <c r="E15" s="255" t="s">
        <v>195</v>
      </c>
      <c r="F15" s="80"/>
      <c r="G15" s="80"/>
      <c r="H15" s="80"/>
      <c r="I15" s="180">
        <v>3</v>
      </c>
      <c r="J15" s="254" t="s">
        <v>230</v>
      </c>
      <c r="K15" s="256" t="s">
        <v>183</v>
      </c>
      <c r="L15" s="256" t="s">
        <v>183</v>
      </c>
      <c r="M15" s="256" t="s">
        <v>183</v>
      </c>
      <c r="N15" s="256"/>
      <c r="O15" s="256"/>
      <c r="P15" s="256"/>
      <c r="Q15" s="256"/>
      <c r="R15" s="256"/>
      <c r="S15" s="180">
        <v>3</v>
      </c>
      <c r="T15" s="66">
        <v>448</v>
      </c>
      <c r="U15" s="8">
        <v>0</v>
      </c>
      <c r="V15" s="8">
        <v>0</v>
      </c>
      <c r="W15" s="8">
        <v>0</v>
      </c>
    </row>
    <row r="16" spans="1:23" ht="12.75">
      <c r="A16" s="183"/>
      <c r="B16" s="254" t="s">
        <v>263</v>
      </c>
      <c r="C16" s="257" t="s">
        <v>197</v>
      </c>
      <c r="D16" s="257" t="s">
        <v>197</v>
      </c>
      <c r="E16" s="257" t="s">
        <v>197</v>
      </c>
      <c r="F16" s="80"/>
      <c r="G16" s="80"/>
      <c r="H16" s="80"/>
      <c r="I16" s="183"/>
      <c r="J16" s="254" t="s">
        <v>230</v>
      </c>
      <c r="K16" s="262" t="s">
        <v>231</v>
      </c>
      <c r="L16" s="262" t="s">
        <v>231</v>
      </c>
      <c r="M16" s="103">
        <v>0</v>
      </c>
      <c r="N16" s="103"/>
      <c r="O16" s="103"/>
      <c r="P16" s="103"/>
      <c r="Q16" s="103"/>
      <c r="R16" s="103"/>
      <c r="S16" s="183"/>
      <c r="T16" s="266">
        <v>448</v>
      </c>
      <c r="U16" s="8">
        <v>0</v>
      </c>
      <c r="V16" s="8">
        <v>0</v>
      </c>
      <c r="W16" s="8">
        <v>0</v>
      </c>
    </row>
    <row r="17" spans="1:23" ht="12.75">
      <c r="A17" s="183"/>
      <c r="B17" s="258"/>
      <c r="C17" s="76"/>
      <c r="D17" s="76"/>
      <c r="E17" s="76"/>
      <c r="F17" s="80"/>
      <c r="G17" s="80"/>
      <c r="H17" s="80"/>
      <c r="I17" s="183"/>
      <c r="J17" s="254" t="s">
        <v>230</v>
      </c>
      <c r="K17" s="186" t="s">
        <v>232</v>
      </c>
      <c r="L17" s="186" t="s">
        <v>232</v>
      </c>
      <c r="M17" s="255" t="s">
        <v>195</v>
      </c>
      <c r="N17" s="255"/>
      <c r="O17" s="255"/>
      <c r="P17" s="255"/>
      <c r="Q17" s="255"/>
      <c r="R17" s="255"/>
      <c r="S17" s="183"/>
      <c r="T17" s="266">
        <v>448</v>
      </c>
      <c r="U17" s="8">
        <v>0</v>
      </c>
      <c r="V17" s="8">
        <v>0</v>
      </c>
      <c r="W17" s="38" t="s">
        <v>195</v>
      </c>
    </row>
    <row r="18" spans="1:23" ht="12.75">
      <c r="A18" s="183"/>
      <c r="B18" s="254"/>
      <c r="C18" s="103"/>
      <c r="D18" s="103"/>
      <c r="E18" s="103"/>
      <c r="F18" s="80"/>
      <c r="G18" s="80"/>
      <c r="H18" s="80"/>
      <c r="I18" s="183"/>
      <c r="J18" s="259"/>
      <c r="K18" s="263"/>
      <c r="L18" s="263"/>
      <c r="M18" s="263"/>
      <c r="N18" s="77"/>
      <c r="O18" s="77"/>
      <c r="P18" s="77"/>
      <c r="Q18" s="77"/>
      <c r="R18" s="77"/>
      <c r="S18" s="183"/>
      <c r="T18" s="266">
        <v>448</v>
      </c>
      <c r="U18" s="8">
        <v>0</v>
      </c>
      <c r="V18" s="8">
        <v>0</v>
      </c>
      <c r="W18" s="5" t="s">
        <v>407</v>
      </c>
    </row>
    <row r="19" spans="1:23" ht="12.75">
      <c r="A19" s="180">
        <v>4</v>
      </c>
      <c r="B19" s="273" t="s">
        <v>280</v>
      </c>
      <c r="C19" s="255" t="s">
        <v>195</v>
      </c>
      <c r="D19" s="255" t="s">
        <v>195</v>
      </c>
      <c r="E19" s="255" t="s">
        <v>195</v>
      </c>
      <c r="F19" s="80"/>
      <c r="G19" s="80"/>
      <c r="H19" s="80"/>
      <c r="S19" s="183"/>
      <c r="T19" s="33"/>
      <c r="U19" s="3"/>
      <c r="V19" s="3"/>
      <c r="W19" s="3"/>
    </row>
    <row r="20" spans="1:23" ht="12.75">
      <c r="A20" s="183"/>
      <c r="B20" s="273" t="s">
        <v>281</v>
      </c>
      <c r="C20" s="257" t="s">
        <v>197</v>
      </c>
      <c r="D20" s="257" t="s">
        <v>197</v>
      </c>
      <c r="E20" s="257" t="s">
        <v>197</v>
      </c>
      <c r="F20" s="80"/>
      <c r="G20" s="80"/>
      <c r="H20" s="80"/>
      <c r="S20" s="183"/>
      <c r="T20" s="53"/>
      <c r="U20" s="5"/>
      <c r="V20" s="5"/>
      <c r="W20" s="5"/>
    </row>
    <row r="21" spans="1:23" ht="12.75">
      <c r="A21" s="183"/>
      <c r="B21" s="273" t="s">
        <v>281</v>
      </c>
      <c r="C21" s="261" t="s">
        <v>211</v>
      </c>
      <c r="D21" s="261" t="s">
        <v>211</v>
      </c>
      <c r="E21" s="261" t="s">
        <v>211</v>
      </c>
      <c r="F21" s="80"/>
      <c r="G21" s="80"/>
      <c r="H21" s="80"/>
      <c r="S21" s="180">
        <v>4</v>
      </c>
      <c r="T21" s="66">
        <v>449</v>
      </c>
      <c r="U21" s="8">
        <v>0</v>
      </c>
      <c r="V21" s="8">
        <v>0</v>
      </c>
      <c r="W21" s="8">
        <v>0</v>
      </c>
    </row>
    <row r="22" spans="1:23" ht="12.75">
      <c r="A22" s="183"/>
      <c r="B22" s="258"/>
      <c r="C22" s="76"/>
      <c r="D22" s="76"/>
      <c r="E22" s="76"/>
      <c r="F22" s="80"/>
      <c r="G22" s="80"/>
      <c r="H22" s="80"/>
      <c r="S22" s="183"/>
      <c r="T22" s="266">
        <v>449</v>
      </c>
      <c r="U22" s="8">
        <v>0</v>
      </c>
      <c r="V22" s="8">
        <v>0</v>
      </c>
      <c r="W22" s="38" t="s">
        <v>195</v>
      </c>
    </row>
    <row r="23" spans="1:23" ht="12.75">
      <c r="A23" s="183"/>
      <c r="B23" s="264"/>
      <c r="C23" s="103"/>
      <c r="D23" s="103"/>
      <c r="E23" s="103"/>
      <c r="F23" s="80"/>
      <c r="G23" s="80"/>
      <c r="H23" s="80"/>
      <c r="S23" s="183"/>
      <c r="T23" s="266">
        <v>449</v>
      </c>
      <c r="U23" s="8">
        <v>0</v>
      </c>
      <c r="V23" s="8">
        <v>0</v>
      </c>
      <c r="W23" s="5" t="s">
        <v>199</v>
      </c>
    </row>
    <row r="24" spans="1:23" ht="12.75">
      <c r="A24" s="180">
        <v>5</v>
      </c>
      <c r="B24" s="66">
        <v>441</v>
      </c>
      <c r="C24" t="s">
        <v>406</v>
      </c>
      <c r="D24" t="s">
        <v>406</v>
      </c>
      <c r="E24" s="38" t="s">
        <v>195</v>
      </c>
      <c r="F24" s="80"/>
      <c r="G24" s="80"/>
      <c r="H24" s="80"/>
      <c r="S24" s="183"/>
      <c r="T24" s="266">
        <v>449</v>
      </c>
      <c r="U24" s="8">
        <v>0</v>
      </c>
      <c r="V24" s="8">
        <v>0</v>
      </c>
      <c r="W24" s="5" t="s">
        <v>199</v>
      </c>
    </row>
    <row r="25" spans="1:23" ht="12.75">
      <c r="A25" s="183"/>
      <c r="B25" s="66">
        <v>441</v>
      </c>
      <c r="C25" t="s">
        <v>406</v>
      </c>
      <c r="D25" s="38" t="s">
        <v>195</v>
      </c>
      <c r="E25" s="39" t="s">
        <v>197</v>
      </c>
      <c r="F25" s="80"/>
      <c r="G25" s="80"/>
      <c r="H25" s="80"/>
      <c r="S25" s="183"/>
      <c r="T25" s="33"/>
      <c r="U25" s="3"/>
      <c r="V25" s="3"/>
      <c r="W25" s="3"/>
    </row>
    <row r="26" spans="1:23" ht="12.75">
      <c r="A26" s="183"/>
      <c r="B26" s="66">
        <v>441</v>
      </c>
      <c r="C26" t="s">
        <v>406</v>
      </c>
      <c r="D26" s="39" t="s">
        <v>197</v>
      </c>
      <c r="E26" t="s">
        <v>407</v>
      </c>
      <c r="F26" s="80"/>
      <c r="G26" s="80"/>
      <c r="H26" s="80"/>
      <c r="S26" s="183"/>
      <c r="T26" s="53"/>
      <c r="U26" s="5"/>
      <c r="V26" s="5"/>
      <c r="W26" s="5"/>
    </row>
    <row r="27" spans="1:23" ht="12.75">
      <c r="A27" s="183"/>
      <c r="B27" s="189"/>
      <c r="C27" s="3"/>
      <c r="D27" s="3"/>
      <c r="E27" s="3"/>
      <c r="F27" s="80"/>
      <c r="G27" s="80"/>
      <c r="H27" s="80"/>
      <c r="S27" s="180">
        <v>5</v>
      </c>
      <c r="T27" s="66">
        <v>457</v>
      </c>
      <c r="U27" s="8">
        <v>0</v>
      </c>
      <c r="V27" s="8">
        <v>0</v>
      </c>
      <c r="W27" s="8">
        <v>0</v>
      </c>
    </row>
    <row r="28" spans="1:23" ht="12.75">
      <c r="A28" s="183"/>
      <c r="B28" s="66"/>
      <c r="C28"/>
      <c r="D28"/>
      <c r="E28"/>
      <c r="F28" s="80"/>
      <c r="G28" s="80"/>
      <c r="H28" s="80"/>
      <c r="S28" s="183"/>
      <c r="T28" s="66">
        <v>457</v>
      </c>
      <c r="U28" s="8">
        <v>0</v>
      </c>
      <c r="V28" s="8">
        <v>0</v>
      </c>
      <c r="W28" s="8">
        <v>0</v>
      </c>
    </row>
    <row r="29" spans="1:23" ht="12.75">
      <c r="A29" s="180">
        <v>6</v>
      </c>
      <c r="B29" s="65">
        <v>443</v>
      </c>
      <c r="C29" s="38" t="s">
        <v>195</v>
      </c>
      <c r="D29" s="38" t="s">
        <v>195</v>
      </c>
      <c r="E29" s="89" t="s">
        <v>183</v>
      </c>
      <c r="F29" s="80"/>
      <c r="G29" s="80"/>
      <c r="H29" s="80"/>
      <c r="S29" s="183"/>
      <c r="T29" s="66">
        <v>457</v>
      </c>
      <c r="U29" s="8">
        <v>0</v>
      </c>
      <c r="V29" s="8">
        <v>0</v>
      </c>
      <c r="W29" s="8">
        <v>0</v>
      </c>
    </row>
    <row r="30" spans="1:23" ht="12.75">
      <c r="A30" s="183"/>
      <c r="B30" s="65">
        <v>443</v>
      </c>
      <c r="C30" s="39" t="s">
        <v>197</v>
      </c>
      <c r="D30" t="s">
        <v>198</v>
      </c>
      <c r="E30" t="s">
        <v>406</v>
      </c>
      <c r="F30" s="80"/>
      <c r="G30" s="80"/>
      <c r="H30" s="80"/>
      <c r="S30" s="183"/>
      <c r="T30" s="189"/>
      <c r="U30" s="3"/>
      <c r="V30" s="3"/>
      <c r="W30" s="3"/>
    </row>
    <row r="31" spans="1:19" ht="12.75">
      <c r="A31" s="183"/>
      <c r="B31" s="65">
        <v>443</v>
      </c>
      <c r="C31" t="s">
        <v>406</v>
      </c>
      <c r="D31" t="s">
        <v>198</v>
      </c>
      <c r="E31" t="s">
        <v>406</v>
      </c>
      <c r="F31" s="80"/>
      <c r="G31" s="80"/>
      <c r="H31" s="80"/>
      <c r="S31" s="183"/>
    </row>
    <row r="32" spans="1:23" ht="12.75">
      <c r="A32" s="183"/>
      <c r="B32" s="65">
        <v>443</v>
      </c>
      <c r="C32" t="s">
        <v>199</v>
      </c>
      <c r="D32" s="39" t="s">
        <v>197</v>
      </c>
      <c r="E32" t="s">
        <v>406</v>
      </c>
      <c r="F32" s="80"/>
      <c r="G32" s="80"/>
      <c r="H32" s="80"/>
      <c r="S32" s="180">
        <v>6</v>
      </c>
      <c r="T32" s="66">
        <v>475</v>
      </c>
      <c r="U32" s="8">
        <v>0</v>
      </c>
      <c r="V32" s="8">
        <v>0</v>
      </c>
      <c r="W32" s="8">
        <v>0</v>
      </c>
    </row>
    <row r="33" spans="1:23" ht="12.75">
      <c r="A33" s="183"/>
      <c r="B33" s="189"/>
      <c r="C33" s="3"/>
      <c r="D33" s="3"/>
      <c r="E33" s="3"/>
      <c r="F33" s="80"/>
      <c r="G33" s="80"/>
      <c r="H33" s="80"/>
      <c r="S33" s="183"/>
      <c r="T33" s="266">
        <v>475</v>
      </c>
      <c r="U33" s="8">
        <v>0</v>
      </c>
      <c r="V33" s="8">
        <v>0</v>
      </c>
      <c r="W33" s="8">
        <v>0</v>
      </c>
    </row>
    <row r="34" spans="1:23" ht="12.75">
      <c r="A34" s="183"/>
      <c r="B34" s="53"/>
      <c r="C34" s="5"/>
      <c r="D34" s="5"/>
      <c r="E34" s="5"/>
      <c r="F34" s="80"/>
      <c r="G34" s="80"/>
      <c r="H34" s="80"/>
      <c r="S34" s="183"/>
      <c r="T34" s="266">
        <v>475</v>
      </c>
      <c r="U34" s="8">
        <v>0</v>
      </c>
      <c r="V34" s="8">
        <v>0</v>
      </c>
      <c r="W34" s="8">
        <v>0</v>
      </c>
    </row>
    <row r="35" spans="1:23" ht="12.75">
      <c r="A35" s="180">
        <v>7</v>
      </c>
      <c r="B35" s="65">
        <v>470</v>
      </c>
      <c r="C35" s="38" t="s">
        <v>195</v>
      </c>
      <c r="D35" s="38" t="s">
        <v>195</v>
      </c>
      <c r="E35" s="53">
        <v>0</v>
      </c>
      <c r="F35" s="80"/>
      <c r="G35" s="80"/>
      <c r="H35" s="80"/>
      <c r="S35" s="183"/>
      <c r="T35" s="266">
        <v>475</v>
      </c>
      <c r="U35" s="8">
        <v>0</v>
      </c>
      <c r="V35" s="8">
        <v>0</v>
      </c>
      <c r="W35" s="38" t="s">
        <v>195</v>
      </c>
    </row>
    <row r="36" spans="1:23" ht="12.75">
      <c r="A36" s="180"/>
      <c r="B36" s="267">
        <v>470</v>
      </c>
      <c r="C36" s="39" t="s">
        <v>197</v>
      </c>
      <c r="D36" s="39" t="s">
        <v>197</v>
      </c>
      <c r="E36" s="53">
        <v>0</v>
      </c>
      <c r="F36" s="80"/>
      <c r="G36" s="80"/>
      <c r="H36" s="80"/>
      <c r="S36" s="183"/>
      <c r="T36" s="266">
        <v>475</v>
      </c>
      <c r="U36" s="8">
        <v>0</v>
      </c>
      <c r="V36" s="8">
        <v>0</v>
      </c>
      <c r="W36" s="5" t="s">
        <v>407</v>
      </c>
    </row>
    <row r="37" spans="1:23" ht="12.75">
      <c r="A37" s="180"/>
      <c r="B37" s="267">
        <v>470</v>
      </c>
      <c r="C37" s="5" t="s">
        <v>199</v>
      </c>
      <c r="D37" s="5" t="s">
        <v>199</v>
      </c>
      <c r="E37" s="53">
        <v>0</v>
      </c>
      <c r="F37" s="80"/>
      <c r="G37" s="80"/>
      <c r="H37" s="80"/>
      <c r="S37" s="183"/>
      <c r="T37" s="33"/>
      <c r="U37" s="3"/>
      <c r="V37" s="3"/>
      <c r="W37" s="3"/>
    </row>
    <row r="38" spans="1:23" ht="12.75">
      <c r="A38" s="180"/>
      <c r="B38" s="267">
        <v>470</v>
      </c>
      <c r="C38" s="5" t="s">
        <v>199</v>
      </c>
      <c r="D38" s="5" t="s">
        <v>199</v>
      </c>
      <c r="E38" s="53">
        <v>0</v>
      </c>
      <c r="F38" s="80"/>
      <c r="G38" s="80"/>
      <c r="H38" s="80"/>
      <c r="S38" s="183"/>
      <c r="T38" s="53"/>
      <c r="U38" s="5"/>
      <c r="V38" s="5"/>
      <c r="W38" s="5"/>
    </row>
    <row r="39" spans="1:23" ht="12.75">
      <c r="A39" s="180"/>
      <c r="B39" s="267">
        <v>470</v>
      </c>
      <c r="C39" s="5" t="s">
        <v>199</v>
      </c>
      <c r="D39" s="5" t="s">
        <v>199</v>
      </c>
      <c r="E39" s="53">
        <v>0</v>
      </c>
      <c r="F39" s="80"/>
      <c r="G39" s="80"/>
      <c r="H39" s="80"/>
      <c r="S39" s="180">
        <v>7</v>
      </c>
      <c r="T39" s="266">
        <v>466</v>
      </c>
      <c r="U39" s="8">
        <v>0</v>
      </c>
      <c r="V39" s="8">
        <v>0</v>
      </c>
      <c r="W39" s="8">
        <v>0</v>
      </c>
    </row>
    <row r="40" spans="1:23" ht="12.75">
      <c r="A40" s="180"/>
      <c r="B40" s="3"/>
      <c r="C40" s="33"/>
      <c r="D40" s="33"/>
      <c r="E40" s="33"/>
      <c r="F40" s="80"/>
      <c r="G40" s="80"/>
      <c r="H40" s="80"/>
      <c r="S40" s="180"/>
      <c r="T40" s="266">
        <v>466</v>
      </c>
      <c r="U40" s="93" t="s">
        <v>412</v>
      </c>
      <c r="V40" s="93" t="s">
        <v>412</v>
      </c>
      <c r="W40" s="8">
        <v>0</v>
      </c>
    </row>
    <row r="41" spans="1:23" ht="12.75">
      <c r="A41" s="180"/>
      <c r="B41" s="72"/>
      <c r="C41" s="5"/>
      <c r="D41" s="5"/>
      <c r="E41" s="5"/>
      <c r="F41" s="80"/>
      <c r="G41" s="80"/>
      <c r="H41" s="80"/>
      <c r="S41" s="180"/>
      <c r="T41" s="266">
        <v>466</v>
      </c>
      <c r="U41" s="8">
        <v>0</v>
      </c>
      <c r="V41" s="8">
        <v>0</v>
      </c>
      <c r="W41" s="8">
        <v>0</v>
      </c>
    </row>
    <row r="42" spans="1:19" ht="12.75">
      <c r="A42" s="180">
        <v>8</v>
      </c>
      <c r="B42" s="65">
        <v>462</v>
      </c>
      <c r="C42" s="8">
        <v>0</v>
      </c>
      <c r="D42" s="8">
        <v>0</v>
      </c>
      <c r="E42" s="8">
        <v>0</v>
      </c>
      <c r="F42" s="80"/>
      <c r="G42" s="80"/>
      <c r="H42" s="80"/>
      <c r="S42" s="180"/>
    </row>
    <row r="43" spans="1:19" ht="12.75">
      <c r="A43" s="183"/>
      <c r="B43" s="72">
        <v>462</v>
      </c>
      <c r="C43" s="8">
        <v>0</v>
      </c>
      <c r="D43" s="38" t="s">
        <v>195</v>
      </c>
      <c r="E43" s="38" t="s">
        <v>195</v>
      </c>
      <c r="F43" s="80"/>
      <c r="G43" s="80"/>
      <c r="H43" s="80"/>
      <c r="S43" s="180"/>
    </row>
    <row r="44" spans="1:19" ht="12.75">
      <c r="A44" s="183"/>
      <c r="B44" s="72">
        <v>462</v>
      </c>
      <c r="C44" s="38" t="s">
        <v>195</v>
      </c>
      <c r="D44" s="39" t="s">
        <v>197</v>
      </c>
      <c r="E44" s="5" t="s">
        <v>199</v>
      </c>
      <c r="F44" s="80"/>
      <c r="G44" s="80"/>
      <c r="H44" s="80"/>
      <c r="S44" s="180"/>
    </row>
    <row r="45" spans="1:19" ht="12.75">
      <c r="A45" s="183"/>
      <c r="B45" s="72">
        <v>462</v>
      </c>
      <c r="C45" s="39" t="s">
        <v>197</v>
      </c>
      <c r="D45" s="11" t="s">
        <v>211</v>
      </c>
      <c r="E45" s="5" t="s">
        <v>199</v>
      </c>
      <c r="F45" s="80"/>
      <c r="G45" s="80"/>
      <c r="H45" s="80"/>
      <c r="S45" s="180"/>
    </row>
    <row r="46" spans="1:19" ht="12.75">
      <c r="A46" s="183"/>
      <c r="B46" s="72">
        <v>462</v>
      </c>
      <c r="C46" s="5" t="s">
        <v>422</v>
      </c>
      <c r="D46" s="5" t="s">
        <v>422</v>
      </c>
      <c r="E46" s="5" t="s">
        <v>199</v>
      </c>
      <c r="F46" s="80"/>
      <c r="G46" s="80"/>
      <c r="H46" s="80"/>
      <c r="S46" s="180"/>
    </row>
    <row r="47" spans="1:19" ht="12.75">
      <c r="A47" s="183"/>
      <c r="B47" s="33"/>
      <c r="C47" s="3"/>
      <c r="D47" s="3"/>
      <c r="E47" s="3"/>
      <c r="F47" s="80"/>
      <c r="G47" s="80"/>
      <c r="H47" s="80"/>
      <c r="S47" s="183"/>
    </row>
    <row r="48" spans="1:19" ht="12.75">
      <c r="A48" s="183"/>
      <c r="F48" s="80"/>
      <c r="G48" s="80"/>
      <c r="H48" s="80"/>
      <c r="S48" s="183"/>
    </row>
    <row r="49" spans="1:19" ht="15">
      <c r="A49" s="180">
        <v>9</v>
      </c>
      <c r="B49" s="272" t="s">
        <v>142</v>
      </c>
      <c r="C49" s="8">
        <v>0</v>
      </c>
      <c r="D49" s="271" t="s">
        <v>195</v>
      </c>
      <c r="E49" s="30" t="s">
        <v>183</v>
      </c>
      <c r="F49" s="80"/>
      <c r="G49" s="80"/>
      <c r="H49" s="80"/>
      <c r="S49" s="183"/>
    </row>
    <row r="50" spans="2:19" ht="12.75">
      <c r="B50" s="272" t="s">
        <v>142</v>
      </c>
      <c r="C50" s="8">
        <v>0</v>
      </c>
      <c r="D50" s="61" t="s">
        <v>198</v>
      </c>
      <c r="E50" s="38" t="s">
        <v>195</v>
      </c>
      <c r="F50" s="80"/>
      <c r="G50" s="80"/>
      <c r="H50" s="80"/>
      <c r="S50" s="183"/>
    </row>
    <row r="51" spans="6:19" ht="12.75">
      <c r="F51" s="80"/>
      <c r="G51" s="80"/>
      <c r="H51" s="80"/>
      <c r="S51" s="183"/>
    </row>
    <row r="52" spans="6:19" ht="12.75">
      <c r="F52" s="80"/>
      <c r="G52" s="80"/>
      <c r="H52" s="80"/>
      <c r="S52" s="183"/>
    </row>
    <row r="53" spans="1:19" ht="12.75">
      <c r="A53" t="s">
        <v>51</v>
      </c>
      <c r="S53" s="180"/>
    </row>
    <row r="54" spans="6:8" ht="12.75">
      <c r="F54" s="53"/>
      <c r="G54" s="53"/>
      <c r="H54" s="53"/>
    </row>
    <row r="55" spans="6:8" ht="12.75">
      <c r="F55" s="53"/>
      <c r="G55" s="53"/>
      <c r="H55" s="53"/>
    </row>
    <row r="56" spans="6:8" ht="12.75">
      <c r="F56" s="53"/>
      <c r="G56" s="53"/>
      <c r="H56" s="53"/>
    </row>
    <row r="57" spans="6:8" ht="12.75">
      <c r="F57" s="53"/>
      <c r="G57" s="53"/>
      <c r="H57" s="53"/>
    </row>
    <row r="58" spans="6:8" ht="12.75">
      <c r="F58" s="53"/>
      <c r="G58" s="53"/>
      <c r="H58" s="53"/>
    </row>
    <row r="59" spans="6:8" ht="12.75">
      <c r="F59" s="53"/>
      <c r="G59" s="53"/>
      <c r="H59" s="53"/>
    </row>
    <row r="68" spans="20:21" ht="12.75">
      <c r="T68" s="5"/>
      <c r="U68" s="5"/>
    </row>
    <row r="72" ht="12.75">
      <c r="S72" s="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Beloozerova</dc:creator>
  <cp:keywords/>
  <dc:description/>
  <cp:lastModifiedBy>Irina Beloozerova</cp:lastModifiedBy>
  <cp:lastPrinted>2009-03-17T22:17:17Z</cp:lastPrinted>
  <dcterms:created xsi:type="dcterms:W3CDTF">2008-03-28T18:10:37Z</dcterms:created>
  <dcterms:modified xsi:type="dcterms:W3CDTF">2009-03-26T01:27:03Z</dcterms:modified>
  <cp:category/>
  <cp:version/>
  <cp:contentType/>
  <cp:contentStatus/>
</cp:coreProperties>
</file>